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04" documentId="8_{96E3EAEB-36CF-4DB1-A3DA-61D8FA5D7C48}" xr6:coauthVersionLast="47" xr6:coauthVersionMax="47" xr10:uidLastSave="{10736291-AF32-4EDE-A3C2-11AF9E52C6A2}"/>
  <bookViews>
    <workbookView xWindow="-110" yWindow="-110" windowWidth="19420" windowHeight="10420" tabRatio="591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B29" i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0" i="5"/>
  <c r="J41" i="2"/>
  <c r="J24" i="5"/>
  <c r="J34" i="5"/>
  <c r="J26" i="5"/>
  <c r="J37" i="5"/>
  <c r="J39" i="5"/>
  <c r="J33" i="5"/>
  <c r="J28" i="5"/>
  <c r="J19" i="5"/>
  <c r="J25" i="5"/>
  <c r="J20" i="5"/>
  <c r="J23" i="5"/>
  <c r="J32" i="5"/>
  <c r="J36" i="5"/>
  <c r="J29" i="5"/>
  <c r="J31" i="5"/>
  <c r="J38" i="5"/>
  <c r="J18" i="5"/>
  <c r="J27" i="5"/>
  <c r="J22" i="5"/>
  <c r="J21" i="5"/>
  <c r="J3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35" i="5"/>
  <c r="C23" i="5"/>
  <c r="C34" i="5"/>
  <c r="C32" i="5"/>
  <c r="C18" i="5"/>
  <c r="C21" i="5"/>
  <c r="C22" i="5"/>
  <c r="C27" i="5"/>
  <c r="C33" i="5"/>
  <c r="C20" i="5"/>
  <c r="C19" i="5"/>
  <c r="C29" i="5"/>
  <c r="C26" i="5"/>
  <c r="C25" i="5"/>
  <c r="C31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0" i="5"/>
  <c r="A14" i="4"/>
  <c r="A28" i="1"/>
  <c r="B28" i="1"/>
  <c r="A14" i="1"/>
  <c r="B14" i="1"/>
  <c r="A15" i="4"/>
  <c r="J61" i="2"/>
  <c r="J30" i="2"/>
  <c r="J27" i="2"/>
  <c r="J48" i="2"/>
  <c r="J45" i="2"/>
  <c r="J31" i="2"/>
  <c r="J46" i="2"/>
  <c r="J33" i="2"/>
  <c r="J40" i="2"/>
  <c r="J58" i="2"/>
  <c r="J52" i="2"/>
  <c r="J44" i="2"/>
  <c r="J53" i="2"/>
  <c r="J50" i="2"/>
  <c r="J37" i="2"/>
  <c r="J34" i="2"/>
  <c r="J43" i="2"/>
  <c r="J59" i="2"/>
  <c r="J36" i="2"/>
  <c r="J24" i="2"/>
  <c r="J19" i="2"/>
  <c r="J57" i="2"/>
  <c r="J20" i="2"/>
  <c r="J55" i="2"/>
  <c r="J22" i="2"/>
  <c r="J39" i="2"/>
  <c r="J51" i="2"/>
  <c r="J60" i="2"/>
  <c r="J35" i="2"/>
  <c r="J49" i="2"/>
  <c r="J25" i="2"/>
  <c r="J42" i="2"/>
  <c r="J56" i="2"/>
  <c r="J26" i="2"/>
  <c r="J29" i="2"/>
  <c r="J47" i="2"/>
  <c r="J28" i="2"/>
  <c r="J23" i="2"/>
  <c r="J54" i="2"/>
  <c r="J38" i="2"/>
  <c r="J21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9" i="2"/>
  <c r="C28" i="2"/>
  <c r="C37" i="2"/>
  <c r="C27" i="2"/>
  <c r="C18" i="2"/>
  <c r="C26" i="2"/>
  <c r="C22" i="2"/>
  <c r="C24" i="2"/>
  <c r="C23" i="2"/>
  <c r="C34" i="2"/>
  <c r="C32" i="2"/>
  <c r="C19" i="2"/>
  <c r="C33" i="2"/>
  <c r="C38" i="2"/>
  <c r="C25" i="2"/>
  <c r="C35" i="2"/>
  <c r="C36" i="2"/>
  <c r="C31" i="2"/>
  <c r="C20" i="2"/>
  <c r="C29" i="2"/>
  <c r="C30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8" i="7" l="1"/>
  <c r="L44" i="7"/>
  <c r="M48" i="5" s="1"/>
  <c r="L37" i="7"/>
  <c r="M41" i="5" s="1"/>
  <c r="L60" i="7"/>
  <c r="M64" i="5" s="1"/>
  <c r="L46" i="7"/>
  <c r="M50" i="5" s="1"/>
  <c r="L41" i="6"/>
  <c r="L43" i="6"/>
  <c r="F47" i="5" s="1"/>
  <c r="L40" i="6"/>
  <c r="F44" i="5" s="1"/>
  <c r="L42" i="6"/>
  <c r="F46" i="5" s="1"/>
  <c r="L66" i="7"/>
  <c r="M70" i="5" s="1"/>
  <c r="L61" i="7"/>
  <c r="M65" i="5" s="1"/>
  <c r="L57" i="7"/>
  <c r="M61" i="5" s="1"/>
  <c r="L54" i="7"/>
  <c r="M58" i="5" s="1"/>
  <c r="L43" i="7"/>
  <c r="M47" i="5" s="1"/>
  <c r="L39" i="7"/>
  <c r="L62" i="7"/>
  <c r="M66" i="5" s="1"/>
  <c r="L52" i="7"/>
  <c r="M56" i="5" s="1"/>
  <c r="L48" i="7"/>
  <c r="M52" i="5" s="1"/>
  <c r="L45" i="7"/>
  <c r="M49" i="5" s="1"/>
  <c r="L67" i="7"/>
  <c r="M71" i="5" s="1"/>
  <c r="L64" i="7"/>
  <c r="M68" i="5" s="1"/>
  <c r="L59" i="7"/>
  <c r="M63" i="5" s="1"/>
  <c r="L55" i="7"/>
  <c r="M59" i="5" s="1"/>
  <c r="L50" i="7"/>
  <c r="M54" i="5" s="1"/>
  <c r="L41" i="7"/>
  <c r="L63" i="7"/>
  <c r="M67" i="5" s="1"/>
  <c r="L58" i="7"/>
  <c r="M62" i="5" s="1"/>
  <c r="L40" i="7"/>
  <c r="M44" i="5" s="1"/>
  <c r="L49" i="7"/>
  <c r="M53" i="5" s="1"/>
  <c r="L65" i="7"/>
  <c r="M69" i="5" s="1"/>
  <c r="L56" i="7"/>
  <c r="M60" i="5" s="1"/>
  <c r="L53" i="7"/>
  <c r="M57" i="5" s="1"/>
  <c r="L51" i="7"/>
  <c r="M55" i="5" s="1"/>
  <c r="L47" i="7"/>
  <c r="M51" i="5" s="1"/>
  <c r="L42" i="7"/>
  <c r="M46" i="5" s="1"/>
  <c r="L50" i="1"/>
  <c r="L83" i="4"/>
  <c r="L44" i="6"/>
  <c r="F48" i="5" s="1"/>
  <c r="R22" i="3"/>
  <c r="R29" i="3"/>
  <c r="R34" i="3"/>
  <c r="R35" i="3"/>
  <c r="R36" i="3"/>
  <c r="R37" i="3"/>
  <c r="R38" i="3"/>
  <c r="T41" i="3" l="1"/>
  <c r="M43" i="5"/>
  <c r="T43" i="3" s="1"/>
  <c r="M45" i="5"/>
  <c r="M42" i="5"/>
  <c r="T42" i="3" s="1"/>
  <c r="O44" i="3"/>
  <c r="F45" i="5"/>
  <c r="R24" i="3"/>
  <c r="R30" i="3"/>
  <c r="R27" i="3"/>
  <c r="R23" i="3"/>
  <c r="R28" i="3"/>
  <c r="R26" i="3"/>
  <c r="R33" i="3"/>
  <c r="R25" i="3"/>
  <c r="R31" i="3"/>
  <c r="R32" i="3"/>
  <c r="A31" i="7"/>
  <c r="B31" i="7"/>
  <c r="A34" i="7"/>
  <c r="B34" i="7"/>
  <c r="A24" i="7"/>
  <c r="B24" i="7"/>
  <c r="A33" i="7"/>
  <c r="B33" i="7"/>
  <c r="A14" i="7"/>
  <c r="B14" i="7"/>
  <c r="A25" i="7"/>
  <c r="B25" i="7"/>
  <c r="A20" i="7"/>
  <c r="B20" i="7"/>
  <c r="A27" i="7"/>
  <c r="B27" i="7"/>
  <c r="A28" i="7"/>
  <c r="B28" i="7"/>
  <c r="A32" i="7"/>
  <c r="B32" i="7"/>
  <c r="A15" i="7"/>
  <c r="B15" i="7"/>
  <c r="A29" i="7"/>
  <c r="B29" i="7"/>
  <c r="A18" i="7"/>
  <c r="B18" i="7"/>
  <c r="A17" i="7"/>
  <c r="B17" i="7"/>
  <c r="A21" i="7"/>
  <c r="B21" i="7"/>
  <c r="A19" i="7"/>
  <c r="B19" i="7"/>
  <c r="A16" i="7"/>
  <c r="B16" i="7"/>
  <c r="A35" i="7"/>
  <c r="B35" i="7"/>
  <c r="A23" i="7"/>
  <c r="B23" i="7"/>
  <c r="A26" i="7"/>
  <c r="B26" i="7"/>
  <c r="A30" i="7"/>
  <c r="B30" i="7"/>
  <c r="A36" i="7"/>
  <c r="B36" i="7"/>
  <c r="E31" i="7"/>
  <c r="F31" i="7" s="1"/>
  <c r="G31" i="7"/>
  <c r="H31" i="7"/>
  <c r="I31" i="7"/>
  <c r="J31" i="7"/>
  <c r="K31" i="7"/>
  <c r="E34" i="7"/>
  <c r="F34" i="7" s="1"/>
  <c r="G34" i="7"/>
  <c r="H34" i="7"/>
  <c r="I34" i="7"/>
  <c r="J34" i="7"/>
  <c r="K34" i="7"/>
  <c r="E24" i="7"/>
  <c r="F24" i="7" s="1"/>
  <c r="L20" i="5" s="1"/>
  <c r="G24" i="7"/>
  <c r="H24" i="7"/>
  <c r="I24" i="7"/>
  <c r="J24" i="7"/>
  <c r="K24" i="7"/>
  <c r="E33" i="7"/>
  <c r="F33" i="7" s="1"/>
  <c r="G33" i="7"/>
  <c r="H33" i="7"/>
  <c r="I33" i="7"/>
  <c r="J33" i="7"/>
  <c r="K33" i="7"/>
  <c r="E14" i="7"/>
  <c r="F14" i="7" s="1"/>
  <c r="L35" i="5" s="1"/>
  <c r="G14" i="7"/>
  <c r="H14" i="7"/>
  <c r="I14" i="7"/>
  <c r="J14" i="7"/>
  <c r="K14" i="7"/>
  <c r="E25" i="7"/>
  <c r="F25" i="7" s="1"/>
  <c r="L23" i="5" s="1"/>
  <c r="G25" i="7"/>
  <c r="H25" i="7"/>
  <c r="I25" i="7"/>
  <c r="J25" i="7"/>
  <c r="K25" i="7"/>
  <c r="E20" i="7"/>
  <c r="F20" i="7" s="1"/>
  <c r="L33" i="5" s="1"/>
  <c r="G20" i="7"/>
  <c r="H20" i="7"/>
  <c r="I20" i="7"/>
  <c r="J20" i="7"/>
  <c r="K20" i="7"/>
  <c r="E27" i="7"/>
  <c r="F27" i="7" s="1"/>
  <c r="G27" i="7"/>
  <c r="H27" i="7"/>
  <c r="I27" i="7"/>
  <c r="J27" i="7"/>
  <c r="K27" i="7"/>
  <c r="E28" i="7"/>
  <c r="F28" i="7" s="1"/>
  <c r="G28" i="7"/>
  <c r="H28" i="7"/>
  <c r="I28" i="7"/>
  <c r="J28" i="7"/>
  <c r="K28" i="7"/>
  <c r="E32" i="7"/>
  <c r="F32" i="7" s="1"/>
  <c r="G32" i="7"/>
  <c r="H32" i="7"/>
  <c r="I32" i="7"/>
  <c r="J32" i="7"/>
  <c r="K32" i="7"/>
  <c r="E15" i="7"/>
  <c r="F15" i="7" s="1"/>
  <c r="L24" i="5" s="1"/>
  <c r="G15" i="7"/>
  <c r="H15" i="7"/>
  <c r="I15" i="7"/>
  <c r="J15" i="7"/>
  <c r="K15" i="7"/>
  <c r="E29" i="7"/>
  <c r="F29" i="7" s="1"/>
  <c r="G29" i="7"/>
  <c r="H29" i="7"/>
  <c r="I29" i="7"/>
  <c r="J29" i="7"/>
  <c r="K29" i="7"/>
  <c r="E18" i="7"/>
  <c r="F18" i="7" s="1"/>
  <c r="L37" i="5" s="1"/>
  <c r="G18" i="7"/>
  <c r="H18" i="7"/>
  <c r="I18" i="7"/>
  <c r="J18" i="7"/>
  <c r="K18" i="7"/>
  <c r="E17" i="7"/>
  <c r="F17" i="7" s="1"/>
  <c r="L26" i="5" s="1"/>
  <c r="G17" i="7"/>
  <c r="H17" i="7"/>
  <c r="I17" i="7"/>
  <c r="J17" i="7"/>
  <c r="K17" i="7"/>
  <c r="E21" i="7"/>
  <c r="F21" i="7" s="1"/>
  <c r="L28" i="5" s="1"/>
  <c r="G21" i="7"/>
  <c r="H21" i="7"/>
  <c r="I21" i="7"/>
  <c r="J21" i="7"/>
  <c r="K21" i="7"/>
  <c r="E19" i="7"/>
  <c r="F19" i="7" s="1"/>
  <c r="L39" i="5" s="1"/>
  <c r="G19" i="7"/>
  <c r="H19" i="7"/>
  <c r="I19" i="7"/>
  <c r="J19" i="7"/>
  <c r="K19" i="7"/>
  <c r="E16" i="7"/>
  <c r="F16" i="7" s="1"/>
  <c r="L34" i="5" s="1"/>
  <c r="G16" i="7"/>
  <c r="H16" i="7"/>
  <c r="I16" i="7"/>
  <c r="J16" i="7"/>
  <c r="K16" i="7"/>
  <c r="E35" i="7"/>
  <c r="F35" i="7" s="1"/>
  <c r="G35" i="7"/>
  <c r="H35" i="7"/>
  <c r="I35" i="7"/>
  <c r="J35" i="7"/>
  <c r="K35" i="7"/>
  <c r="E23" i="7"/>
  <c r="F23" i="7" s="1"/>
  <c r="L25" i="5" s="1"/>
  <c r="G23" i="7"/>
  <c r="H23" i="7"/>
  <c r="I23" i="7"/>
  <c r="J23" i="7"/>
  <c r="K23" i="7"/>
  <c r="E26" i="7"/>
  <c r="F26" i="7" s="1"/>
  <c r="G26" i="7"/>
  <c r="H26" i="7"/>
  <c r="I26" i="7"/>
  <c r="J26" i="7"/>
  <c r="K26" i="7"/>
  <c r="E30" i="7"/>
  <c r="F30" i="7" s="1"/>
  <c r="G30" i="7"/>
  <c r="H30" i="7"/>
  <c r="I30" i="7"/>
  <c r="J30" i="7"/>
  <c r="K30" i="7"/>
  <c r="E36" i="7"/>
  <c r="F36" i="7" s="1"/>
  <c r="L40" i="5" s="1"/>
  <c r="G36" i="7"/>
  <c r="H36" i="7"/>
  <c r="I36" i="7"/>
  <c r="J36" i="7"/>
  <c r="K36" i="7"/>
  <c r="K22" i="7"/>
  <c r="J22" i="7"/>
  <c r="I22" i="7"/>
  <c r="H22" i="7"/>
  <c r="G22" i="7"/>
  <c r="E22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29" i="5" s="1"/>
  <c r="G26" i="6"/>
  <c r="H26" i="6"/>
  <c r="I26" i="6"/>
  <c r="J26" i="6"/>
  <c r="K26" i="6"/>
  <c r="E14" i="6"/>
  <c r="F14" i="6" s="1"/>
  <c r="E30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9" i="5" l="1"/>
  <c r="L30" i="5"/>
  <c r="L18" i="5"/>
  <c r="L21" i="5"/>
  <c r="L27" i="5"/>
  <c r="L36" i="5"/>
  <c r="L31" i="5"/>
  <c r="L38" i="5"/>
  <c r="L32" i="5"/>
  <c r="L22" i="5"/>
  <c r="L36" i="6"/>
  <c r="F40" i="5" s="1"/>
  <c r="M33" i="3"/>
  <c r="L15" i="6"/>
  <c r="F24" i="5" s="1"/>
  <c r="M32" i="3"/>
  <c r="L31" i="7"/>
  <c r="L35" i="7"/>
  <c r="L16" i="7"/>
  <c r="M34" i="5" s="1"/>
  <c r="L35" i="6"/>
  <c r="F39" i="5" s="1"/>
  <c r="L26" i="6"/>
  <c r="F29" i="5" s="1"/>
  <c r="L14" i="6"/>
  <c r="F30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3" i="7"/>
  <c r="L23" i="7"/>
  <c r="M25" i="5" s="1"/>
  <c r="L27" i="7"/>
  <c r="T47" i="3"/>
  <c r="T54" i="3"/>
  <c r="L25" i="7"/>
  <c r="M23" i="5" s="1"/>
  <c r="L18" i="7"/>
  <c r="M37" i="5" s="1"/>
  <c r="T59" i="3"/>
  <c r="L34" i="7"/>
  <c r="L17" i="7"/>
  <c r="M26" i="5" s="1"/>
  <c r="L29" i="7"/>
  <c r="L14" i="7"/>
  <c r="M35" i="5" s="1"/>
  <c r="L20" i="7"/>
  <c r="M33" i="5" s="1"/>
  <c r="L15" i="7"/>
  <c r="M24" i="5" s="1"/>
  <c r="L24" i="7"/>
  <c r="M20" i="5" s="1"/>
  <c r="L26" i="7"/>
  <c r="L19" i="7"/>
  <c r="M39" i="5" s="1"/>
  <c r="L36" i="7"/>
  <c r="M40" i="5" s="1"/>
  <c r="L21" i="7"/>
  <c r="M28" i="5" s="1"/>
  <c r="L32" i="7"/>
  <c r="L30" i="7"/>
  <c r="L28" i="7"/>
  <c r="M27" i="3"/>
  <c r="M36" i="5" l="1"/>
  <c r="T36" i="3" s="1"/>
  <c r="M31" i="5"/>
  <c r="M22" i="5"/>
  <c r="M38" i="5"/>
  <c r="M29" i="5"/>
  <c r="M32" i="5"/>
  <c r="M27" i="5"/>
  <c r="M18" i="5"/>
  <c r="T40" i="3"/>
  <c r="M30" i="5"/>
  <c r="T39" i="3" s="1"/>
  <c r="M21" i="5"/>
  <c r="T66" i="3"/>
  <c r="T25" i="3"/>
  <c r="T51" i="3"/>
  <c r="T65" i="3"/>
  <c r="T53" i="3"/>
  <c r="T60" i="3"/>
  <c r="T58" i="3"/>
  <c r="T67" i="3"/>
  <c r="T23" i="3"/>
  <c r="T46" i="3"/>
  <c r="T50" i="3"/>
  <c r="T24" i="3"/>
  <c r="T61" i="3"/>
  <c r="T35" i="3"/>
  <c r="T48" i="3"/>
  <c r="T62" i="3"/>
  <c r="T34" i="3"/>
  <c r="T55" i="3"/>
  <c r="T44" i="3"/>
  <c r="T63" i="3"/>
  <c r="T52" i="3"/>
  <c r="T68" i="3"/>
  <c r="T37" i="3"/>
  <c r="T57" i="3"/>
  <c r="T69" i="3"/>
  <c r="T49" i="3"/>
  <c r="T45" i="3"/>
  <c r="T64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0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1" i="5" s="1"/>
  <c r="G20" i="6"/>
  <c r="H20" i="6"/>
  <c r="I20" i="6"/>
  <c r="J20" i="6"/>
  <c r="K20" i="6"/>
  <c r="E29" i="6"/>
  <c r="F29" i="6" s="1"/>
  <c r="E31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2" i="5" s="1"/>
  <c r="G18" i="6"/>
  <c r="H18" i="6"/>
  <c r="I18" i="6"/>
  <c r="J18" i="6"/>
  <c r="K18" i="6"/>
  <c r="O35" i="3"/>
  <c r="K28" i="6"/>
  <c r="J28" i="6"/>
  <c r="I28" i="6"/>
  <c r="H28" i="6"/>
  <c r="G28" i="6"/>
  <c r="E28" i="6"/>
  <c r="T30" i="3" l="1"/>
  <c r="T27" i="3"/>
  <c r="T28" i="3"/>
  <c r="T38" i="3"/>
  <c r="T22" i="3"/>
  <c r="T29" i="3"/>
  <c r="T31" i="3"/>
  <c r="T33" i="3"/>
  <c r="L25" i="6"/>
  <c r="F19" i="5" s="1"/>
  <c r="L27" i="6"/>
  <c r="F26" i="5" s="1"/>
  <c r="L17" i="6"/>
  <c r="F34" i="5" s="1"/>
  <c r="L18" i="6"/>
  <c r="F32" i="5" s="1"/>
  <c r="L22" i="6"/>
  <c r="F27" i="5" s="1"/>
  <c r="L21" i="6"/>
  <c r="F22" i="5" s="1"/>
  <c r="L24" i="6"/>
  <c r="F20" i="5" s="1"/>
  <c r="L20" i="6"/>
  <c r="F21" i="5" s="1"/>
  <c r="L19" i="6"/>
  <c r="F18" i="5" s="1"/>
  <c r="L16" i="6"/>
  <c r="F23" i="5" s="1"/>
  <c r="L30" i="6"/>
  <c r="F28" i="5" s="1"/>
  <c r="L29" i="6"/>
  <c r="F31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29" i="1"/>
  <c r="F29" i="1" s="1"/>
  <c r="G29" i="1"/>
  <c r="H29" i="1"/>
  <c r="I29" i="1"/>
  <c r="J29" i="1"/>
  <c r="K29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2" i="7"/>
  <c r="A22" i="7"/>
  <c r="B28" i="6"/>
  <c r="A28" i="6"/>
  <c r="A49" i="4"/>
  <c r="B49" i="4"/>
  <c r="A33" i="1"/>
  <c r="B33" i="1"/>
  <c r="A30" i="1"/>
  <c r="B30" i="1"/>
  <c r="A21" i="1"/>
  <c r="B21" i="1"/>
  <c r="A24" i="1"/>
  <c r="B24" i="1"/>
  <c r="A17" i="1"/>
  <c r="B17" i="1"/>
  <c r="A31" i="1"/>
  <c r="B31" i="1"/>
  <c r="A20" i="1"/>
  <c r="B20" i="1"/>
  <c r="A27" i="1"/>
  <c r="B27" i="1"/>
  <c r="A15" i="1"/>
  <c r="B15" i="1"/>
  <c r="A19" i="1"/>
  <c r="B19" i="1"/>
  <c r="A23" i="1"/>
  <c r="B23" i="1"/>
  <c r="A34" i="1"/>
  <c r="B34" i="1"/>
  <c r="A18" i="1"/>
  <c r="B18" i="1"/>
  <c r="A26" i="1"/>
  <c r="B26" i="1"/>
  <c r="A35" i="1"/>
  <c r="B35" i="1"/>
  <c r="A25" i="1"/>
  <c r="B25" i="1"/>
  <c r="A32" i="1"/>
  <c r="B32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30" i="1"/>
  <c r="F30" i="1" s="1"/>
  <c r="G30" i="1"/>
  <c r="H30" i="1"/>
  <c r="I30" i="1"/>
  <c r="J30" i="1"/>
  <c r="K30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4" i="1"/>
  <c r="F34" i="1" s="1"/>
  <c r="G34" i="1"/>
  <c r="H34" i="1"/>
  <c r="I34" i="1"/>
  <c r="J34" i="1"/>
  <c r="K34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5" i="1"/>
  <c r="F35" i="1" s="1"/>
  <c r="G35" i="1"/>
  <c r="H35" i="1"/>
  <c r="I35" i="1"/>
  <c r="J35" i="1"/>
  <c r="K35" i="1"/>
  <c r="E25" i="1"/>
  <c r="F25" i="1" s="1"/>
  <c r="G25" i="1"/>
  <c r="H25" i="1"/>
  <c r="I25" i="1"/>
  <c r="J25" i="1"/>
  <c r="K25" i="1"/>
  <c r="E32" i="1"/>
  <c r="F32" i="1" s="1"/>
  <c r="G32" i="1"/>
  <c r="H32" i="1"/>
  <c r="I32" i="1"/>
  <c r="J32" i="1"/>
  <c r="K32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3" i="1"/>
  <c r="F33" i="1" s="1"/>
  <c r="G33" i="1"/>
  <c r="H33" i="1"/>
  <c r="I33" i="1"/>
  <c r="J33" i="1"/>
  <c r="K33" i="1"/>
  <c r="I22" i="1"/>
  <c r="K22" i="1"/>
  <c r="J22" i="1"/>
  <c r="H22" i="1"/>
  <c r="G22" i="1"/>
  <c r="E22" i="1"/>
  <c r="E30" i="2" l="1"/>
  <c r="L32" i="2"/>
  <c r="L48" i="2"/>
  <c r="E38" i="2"/>
  <c r="L21" i="2"/>
  <c r="E25" i="2"/>
  <c r="L40" i="2"/>
  <c r="E29" i="2"/>
  <c r="L38" i="2"/>
  <c r="L44" i="2"/>
  <c r="E39" i="2"/>
  <c r="L46" i="2"/>
  <c r="L61" i="2"/>
  <c r="L37" i="2"/>
  <c r="E20" i="2"/>
  <c r="L45" i="2"/>
  <c r="L54" i="2"/>
  <c r="L33" i="2"/>
  <c r="L31" i="2"/>
  <c r="L27" i="2"/>
  <c r="L30" i="2"/>
  <c r="L23" i="2"/>
  <c r="L28" i="2"/>
  <c r="L39" i="2"/>
  <c r="E23" i="2"/>
  <c r="E36" i="2"/>
  <c r="L36" i="2"/>
  <c r="E28" i="2"/>
  <c r="E33" i="2"/>
  <c r="E27" i="2"/>
  <c r="E37" i="2"/>
  <c r="E32" i="2"/>
  <c r="E35" i="2"/>
  <c r="L53" i="2"/>
  <c r="L47" i="2"/>
  <c r="E31" i="2"/>
  <c r="E19" i="2"/>
  <c r="E34" i="2"/>
  <c r="E18" i="2"/>
  <c r="E24" i="2"/>
  <c r="E21" i="2"/>
  <c r="L22" i="2"/>
  <c r="L57" i="2"/>
  <c r="L43" i="2"/>
  <c r="L56" i="2"/>
  <c r="L20" i="2"/>
  <c r="L58" i="2"/>
  <c r="L29" i="2"/>
  <c r="L24" i="2"/>
  <c r="L52" i="2"/>
  <c r="L19" i="2"/>
  <c r="L34" i="2"/>
  <c r="L50" i="2"/>
  <c r="L59" i="2"/>
  <c r="L51" i="2"/>
  <c r="L55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29" i="1"/>
  <c r="F30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2" i="1"/>
  <c r="L46" i="1"/>
  <c r="F50" i="2" s="1"/>
  <c r="L42" i="1"/>
  <c r="L30" i="1"/>
  <c r="L47" i="1"/>
  <c r="F51" i="2" s="1"/>
  <c r="L43" i="1"/>
  <c r="F47" i="2" s="1"/>
  <c r="L39" i="1"/>
  <c r="F43" i="2" s="1"/>
  <c r="L21" i="1"/>
  <c r="L27" i="1"/>
  <c r="L31" i="1"/>
  <c r="L24" i="1"/>
  <c r="L35" i="1"/>
  <c r="L20" i="1"/>
  <c r="L34" i="1"/>
  <c r="L15" i="1"/>
  <c r="L17" i="1"/>
  <c r="L33" i="1"/>
  <c r="F46" i="2" l="1"/>
  <c r="E46" i="3" s="1"/>
  <c r="F29" i="2"/>
  <c r="M45" i="2"/>
  <c r="M61" i="2"/>
  <c r="O33" i="3"/>
  <c r="O19" i="3"/>
  <c r="M27" i="2"/>
  <c r="F20" i="2"/>
  <c r="F36" i="2"/>
  <c r="M33" i="2"/>
  <c r="M31" i="2"/>
  <c r="M30" i="2"/>
  <c r="M46" i="2"/>
  <c r="M48" i="2"/>
  <c r="F39" i="2"/>
  <c r="F24" i="2"/>
  <c r="M39" i="2"/>
  <c r="F25" i="2"/>
  <c r="F19" i="2"/>
  <c r="F23" i="2"/>
  <c r="F21" i="2"/>
  <c r="F28" i="2"/>
  <c r="F32" i="2"/>
  <c r="M36" i="2"/>
  <c r="F38" i="2"/>
  <c r="F37" i="2"/>
  <c r="F18" i="2"/>
  <c r="F34" i="2"/>
  <c r="F31" i="2"/>
  <c r="F33" i="2"/>
  <c r="F35" i="2"/>
  <c r="F27" i="2"/>
  <c r="M55" i="2"/>
  <c r="M20" i="2"/>
  <c r="M58" i="2"/>
  <c r="M43" i="2"/>
  <c r="M37" i="2"/>
  <c r="M57" i="2"/>
  <c r="M34" i="2"/>
  <c r="M53" i="2"/>
  <c r="M52" i="2"/>
  <c r="M59" i="2"/>
  <c r="M73" i="2"/>
  <c r="J73" i="3" s="1"/>
  <c r="M67" i="2"/>
  <c r="J67" i="3" s="1"/>
  <c r="M28" i="2"/>
  <c r="M63" i="2"/>
  <c r="J63" i="3" s="1"/>
  <c r="M68" i="2"/>
  <c r="J68" i="3" s="1"/>
  <c r="M75" i="2"/>
  <c r="J75" i="3" s="1"/>
  <c r="M40" i="2"/>
  <c r="M47" i="2"/>
  <c r="M29" i="2"/>
  <c r="M50" i="2"/>
  <c r="M82" i="2"/>
  <c r="M44" i="2"/>
  <c r="M54" i="2"/>
  <c r="M64" i="2"/>
  <c r="J64" i="3" s="1"/>
  <c r="M74" i="2"/>
  <c r="J74" i="3" s="1"/>
  <c r="M66" i="2"/>
  <c r="J66" i="3" s="1"/>
  <c r="M38" i="2"/>
  <c r="M21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1" i="2"/>
  <c r="M81" i="2"/>
  <c r="M78" i="2"/>
  <c r="J78" i="3" s="1"/>
  <c r="M76" i="2"/>
  <c r="J76" i="3" s="1"/>
  <c r="M69" i="2"/>
  <c r="J69" i="3" s="1"/>
  <c r="M77" i="2"/>
  <c r="J77" i="3" s="1"/>
  <c r="M24" i="2"/>
  <c r="M72" i="2"/>
  <c r="J72" i="3" s="1"/>
  <c r="M56" i="2"/>
  <c r="M23" i="2"/>
  <c r="M22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1" i="2" l="1"/>
  <c r="L18" i="2"/>
  <c r="M41" i="2"/>
  <c r="M18" i="2"/>
  <c r="L42" i="2"/>
  <c r="L26" i="2"/>
  <c r="M42" i="2"/>
  <c r="J60" i="3" s="1"/>
  <c r="M26" i="2"/>
  <c r="L49" i="2"/>
  <c r="L25" i="2"/>
  <c r="M49" i="2"/>
  <c r="M25" i="2"/>
  <c r="M60" i="2"/>
  <c r="M35" i="2"/>
  <c r="L60" i="2"/>
  <c r="L35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2" i="7"/>
  <c r="L19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2" i="7"/>
  <c r="L28" i="6"/>
  <c r="F25" i="5" s="1"/>
  <c r="O24" i="3" s="1"/>
  <c r="T26" i="3" l="1"/>
  <c r="M19" i="5"/>
  <c r="T18" i="3" s="1"/>
  <c r="O34" i="3"/>
  <c r="T56" i="3"/>
  <c r="T32" i="3"/>
  <c r="T21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T19" i="3" l="1"/>
  <c r="O22" i="3"/>
  <c r="O20" i="3"/>
  <c r="O18" i="3"/>
  <c r="E26" i="2"/>
  <c r="E22" i="2"/>
  <c r="O28" i="3"/>
  <c r="O26" i="3"/>
  <c r="O29" i="3"/>
  <c r="O27" i="3"/>
  <c r="O21" i="3"/>
  <c r="E34" i="3"/>
  <c r="L22" i="1"/>
  <c r="F26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<sst xmlns="http://schemas.openxmlformats.org/spreadsheetml/2006/main" count="10149" uniqueCount="208">
  <si>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</si>
  <si>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</si>
  <si>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</si>
  <si>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</si>
  <si>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</si>
  <si>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</si>
  <si>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</si>
  <si>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</si>
  <si>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</si>
  <si>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</si>
  <si>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</si>
  <si>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</si>
  <si>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</si>
  <si>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</si>
  <si>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</si>
  <si>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</si>
  <si>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</si>
  <si>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</si>
  <si>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</si>
  <si>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</si>
  <si>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</si>
  <si>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</si>
  <si>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</si>
  <si>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</si>
  <si>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</si>
  <si>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</si>
  <si>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</si>
  <si>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</si>
  <si>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</si>
  <si>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</si>
  <si>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</si>
  <si>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</si>
  <si>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</si>
  <si>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</si>
  <si>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</si>
  <si>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</si>
  <si>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</si>
  <si>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</si>
  <si>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</si>
  <si>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</si>
  <si>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</si>
  <si>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</si>
  <si>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</si>
  <si>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</si>
  <si>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</si>
  <si>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</si>
  <si>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</si>
  <si>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</si>
  <si>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</si>
  <si>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</si>
  <si>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</si>
  <si>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</si>
  <si>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Pardini Grand Prix</t>
  </si>
  <si>
    <t>CMP Monthly</t>
  </si>
  <si>
    <t>NTCSC Monthly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</si>
  <si>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</si>
  <si>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</si>
  <si>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</si>
  <si>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</si>
  <si>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</si>
  <si>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</si>
  <si>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</si>
  <si>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</si>
  <si>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</si>
  <si>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</si>
  <si>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</si>
  <si>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</si>
  <si>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</si>
  <si>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</si>
  <si>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</si>
  <si>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</si>
  <si>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</si>
  <si>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</si>
  <si>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</si>
  <si>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</si>
  <si>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</si>
  <si>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</si>
  <si>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</si>
  <si>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</si>
  <si>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</si>
  <si>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</si>
  <si>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</si>
  <si>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</si>
  <si>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</si>
  <si>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</si>
  <si>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</si>
  <si>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</si>
  <si>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</si>
  <si>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</si>
  <si>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</si>
  <si>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</si>
  <si>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</si>
  <si>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</si>
  <si>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</si>
  <si>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</si>
  <si>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</si>
  <si>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</si>
  <si>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</si>
  <si>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</si>
  <si>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</si>
  <si>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</si>
  <si>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</si>
  <si>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</si>
  <si>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</si>
  <si>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</si>
  <si>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</si>
  <si>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</si>
  <si>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</si>
  <si>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</si>
  <si>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</si>
  <si>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</si>
  <si>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</si>
  <si>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</si>
  <si>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</si>
  <si>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</si>
  <si>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</si>
  <si>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</si>
  <si>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WVU Walther Cup Day 1</t>
  </si>
  <si>
    <t>WVU Walther Cup Day 2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</si>
  <si>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</si>
  <si>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</si>
  <si>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</si>
  <si>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</si>
  <si>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</si>
  <si>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</si>
  <si>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</si>
  <si>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</si>
  <si>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</si>
  <si>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</si>
  <si>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</si>
  <si>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</si>
  <si>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</si>
  <si>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</si>
  <si>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</si>
  <si>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</si>
  <si>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</si>
  <si>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</si>
  <si>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</si>
  <si>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</si>
  <si>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</si>
  <si>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</si>
  <si>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</si>
  <si>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</si>
  <si>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</si>
  <si>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</si>
  <si>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</si>
  <si>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</si>
  <si>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</si>
  <si>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</si>
  <si>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</si>
  <si>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</si>
  <si>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</si>
  <si>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</si>
  <si>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</si>
  <si>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</si>
  <si>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</si>
  <si>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</si>
  <si>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</si>
  <si>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</si>
  <si>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</si>
  <si>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</si>
  <si>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</si>
  <si>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</si>
  <si>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</si>
  <si>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Suhl Jr WC</t>
  </si>
  <si>
    <t>Marley Bowden</t>
  </si>
  <si>
    <t>Natl Champ Day 1</t>
  </si>
  <si>
    <t>Natl Champ Day 2</t>
  </si>
  <si>
    <t>Natil Champ Day 1</t>
  </si>
  <si>
    <t>Natil Champ Day 2</t>
  </si>
  <si>
    <t>CMP Natl 1</t>
  </si>
  <si>
    <t>CMP Natl 2</t>
  </si>
  <si>
    <t>Event 52</t>
  </si>
  <si>
    <t>Event 53</t>
  </si>
  <si>
    <t>Jr Pan Ams</t>
  </si>
  <si>
    <t>Kolo KZR Cup 1</t>
  </si>
  <si>
    <t>Kolo KZR Cup 2</t>
  </si>
  <si>
    <t>Event 55</t>
  </si>
  <si>
    <t>Mpls 2</t>
  </si>
  <si>
    <t>Mpls 1</t>
  </si>
  <si>
    <t>September</t>
  </si>
  <si>
    <t>China WC</t>
  </si>
  <si>
    <t>Zippy Open 1</t>
  </si>
  <si>
    <t>Zippy Open 2</t>
  </si>
  <si>
    <t>Gavin Perkowski</t>
  </si>
  <si>
    <t>Event 51</t>
  </si>
  <si>
    <t>Event 56</t>
  </si>
  <si>
    <t>Event 57</t>
  </si>
  <si>
    <t>Zippy Open 3</t>
  </si>
  <si>
    <t>West Point Black Knight Open 1</t>
  </si>
  <si>
    <t>West Point Black Knight Open 2</t>
  </si>
  <si>
    <t>October 13, 2025</t>
  </si>
  <si>
    <t>Event 83</t>
  </si>
  <si>
    <t>Event 84</t>
  </si>
  <si>
    <t>Event 94</t>
  </si>
  <si>
    <t>Event 95</t>
  </si>
  <si>
    <t>Event 96</t>
  </si>
  <si>
    <t>October</t>
  </si>
  <si>
    <t>CMP Monthly (Camp Perry)</t>
  </si>
  <si>
    <t>Alabama Cup 1</t>
  </si>
  <si>
    <t>Alabama Cup 2</t>
  </si>
  <si>
    <t>Event 85</t>
  </si>
  <si>
    <t>Event 86</t>
  </si>
  <si>
    <t>Event 87</t>
  </si>
  <si>
    <t>Event 97</t>
  </si>
  <si>
    <t>Event 98</t>
  </si>
  <si>
    <t>Horned Frog 1</t>
  </si>
  <si>
    <t>Horned Frog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</si>
</sst>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9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October 13, 2025</v>
      </c>
    </row>
    <row r="5" spans="1:74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4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4" x14ac:dyDescent="0.35">
      <c r="B7" s="102" t="s">
        <v>4</v>
      </c>
      <c r="C7" s="102"/>
      <c r="D7" s="102"/>
      <c r="E7" s="103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 t="s">
        <v>15</v>
      </c>
      <c r="BS11" s="64" t="s">
        <v>15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45</v>
      </c>
      <c r="U12" s="64" t="s">
        <v>45</v>
      </c>
      <c r="V12" s="64" t="s">
        <v>36</v>
      </c>
      <c r="W12" s="64" t="s">
        <v>36</v>
      </c>
      <c r="X12" s="64" t="s">
        <v>37</v>
      </c>
      <c r="Y12" s="64" t="s">
        <v>37</v>
      </c>
      <c r="Z12" s="64" t="s">
        <v>37</v>
      </c>
      <c r="AA12" s="64" t="s">
        <v>37</v>
      </c>
      <c r="AB12" s="64" t="s">
        <v>37</v>
      </c>
      <c r="AC12" s="64" t="s">
        <v>37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39</v>
      </c>
      <c r="AK12" s="64" t="s">
        <v>39</v>
      </c>
      <c r="AL12" s="64" t="s">
        <v>39</v>
      </c>
      <c r="AM12" s="64" t="s">
        <v>39</v>
      </c>
      <c r="AN12" s="64" t="s">
        <v>39</v>
      </c>
      <c r="AO12" s="64" t="s">
        <v>39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139</v>
      </c>
      <c r="AU12" s="64" t="s">
        <v>139</v>
      </c>
      <c r="AV12" s="64" t="s">
        <v>139</v>
      </c>
      <c r="AW12" s="64" t="s">
        <v>139</v>
      </c>
      <c r="AX12" s="64" t="s">
        <v>139</v>
      </c>
      <c r="AY12" s="64" t="s">
        <v>139</v>
      </c>
      <c r="AZ12" s="64" t="s">
        <v>40</v>
      </c>
      <c r="BA12" s="64" t="s">
        <v>40</v>
      </c>
      <c r="BB12" s="64" t="s">
        <v>40</v>
      </c>
      <c r="BC12" s="64" t="s">
        <v>41</v>
      </c>
      <c r="BD12" s="64" t="s">
        <v>41</v>
      </c>
      <c r="BE12" s="64" t="s">
        <v>41</v>
      </c>
      <c r="BF12" s="64" t="s">
        <v>41</v>
      </c>
      <c r="BG12" s="64" t="s">
        <v>42</v>
      </c>
      <c r="BH12" s="64" t="s">
        <v>42</v>
      </c>
      <c r="BI12" s="64" t="s">
        <v>43</v>
      </c>
      <c r="BJ12" s="64" t="s">
        <v>43</v>
      </c>
      <c r="BK12" s="64" t="s">
        <v>43</v>
      </c>
      <c r="BL12" s="64" t="s">
        <v>180</v>
      </c>
      <c r="BM12" s="64" t="s">
        <v>180</v>
      </c>
      <c r="BN12" s="64" t="s">
        <v>180</v>
      </c>
      <c r="BO12" s="64" t="s">
        <v>197</v>
      </c>
      <c r="BP12" s="64" t="s">
        <v>197</v>
      </c>
      <c r="BQ12" s="64" t="s">
        <v>197</v>
      </c>
      <c r="BR12" s="64" t="s">
        <v>16</v>
      </c>
      <c r="BS12" s="64" t="s">
        <v>16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48</v>
      </c>
      <c r="Q13" s="64" t="s">
        <v>55</v>
      </c>
      <c r="R13" s="64" t="s">
        <v>55</v>
      </c>
      <c r="S13" s="64" t="s">
        <v>54</v>
      </c>
      <c r="T13" s="64" t="s">
        <v>117</v>
      </c>
      <c r="U13" s="64" t="s">
        <v>118</v>
      </c>
      <c r="V13" s="64" t="s">
        <v>56</v>
      </c>
      <c r="W13" s="64" t="s">
        <v>56</v>
      </c>
      <c r="X13" s="64" t="s">
        <v>119</v>
      </c>
      <c r="Y13" s="64" t="s">
        <v>119</v>
      </c>
      <c r="Z13" s="64" t="s">
        <v>120</v>
      </c>
      <c r="AA13" s="64" t="s">
        <v>120</v>
      </c>
      <c r="AB13" s="64" t="s">
        <v>50</v>
      </c>
      <c r="AC13" s="64" t="s">
        <v>50</v>
      </c>
      <c r="AD13" s="64" t="s">
        <v>46</v>
      </c>
      <c r="AE13" s="64" t="s">
        <v>46</v>
      </c>
      <c r="AF13" s="64" t="s">
        <v>47</v>
      </c>
      <c r="AG13" s="64" t="s">
        <v>47</v>
      </c>
      <c r="AH13" s="64" t="s">
        <v>121</v>
      </c>
      <c r="AI13" s="64" t="s">
        <v>121</v>
      </c>
      <c r="AJ13" s="64" t="s">
        <v>129</v>
      </c>
      <c r="AK13" s="64" t="s">
        <v>130</v>
      </c>
      <c r="AL13" s="64" t="s">
        <v>53</v>
      </c>
      <c r="AM13" s="64" t="s">
        <v>54</v>
      </c>
      <c r="AN13" s="64" t="s">
        <v>136</v>
      </c>
      <c r="AO13" s="64" t="s">
        <v>136</v>
      </c>
      <c r="AP13" s="64" t="s">
        <v>137</v>
      </c>
      <c r="AQ13" s="64" t="s">
        <v>137</v>
      </c>
      <c r="AR13" s="64" t="s">
        <v>49</v>
      </c>
      <c r="AS13" s="64" t="s">
        <v>141</v>
      </c>
      <c r="AT13" s="64" t="s">
        <v>75</v>
      </c>
      <c r="AU13" s="64" t="s">
        <v>140</v>
      </c>
      <c r="AV13" s="64" t="s">
        <v>152</v>
      </c>
      <c r="AW13" s="64" t="s">
        <v>143</v>
      </c>
      <c r="AX13" s="64" t="s">
        <v>143</v>
      </c>
      <c r="AY13" s="64" t="s">
        <v>144</v>
      </c>
      <c r="AZ13" s="64" t="s">
        <v>54</v>
      </c>
      <c r="BA13" s="64" t="s">
        <v>53</v>
      </c>
      <c r="BB13" s="64" t="s">
        <v>164</v>
      </c>
      <c r="BC13" s="64" t="s">
        <v>53</v>
      </c>
      <c r="BD13" s="64" t="s">
        <v>51</v>
      </c>
      <c r="BE13" s="64" t="s">
        <v>168</v>
      </c>
      <c r="BF13" s="64" t="s">
        <v>169</v>
      </c>
      <c r="BG13" s="64" t="s">
        <v>170</v>
      </c>
      <c r="BH13" s="64" t="s">
        <v>171</v>
      </c>
      <c r="BI13" s="64" t="s">
        <v>52</v>
      </c>
      <c r="BJ13" s="64" t="s">
        <v>174</v>
      </c>
      <c r="BK13" s="64" t="s">
        <v>54</v>
      </c>
      <c r="BL13" s="64" t="s">
        <v>182</v>
      </c>
      <c r="BM13" s="64" t="s">
        <v>53</v>
      </c>
      <c r="BN13" s="64" t="s">
        <v>189</v>
      </c>
      <c r="BO13" s="64" t="s">
        <v>198</v>
      </c>
      <c r="BP13" s="64" t="s">
        <v>199</v>
      </c>
      <c r="BQ13" s="64" t="s">
        <v>200</v>
      </c>
      <c r="BR13" s="64" t="s">
        <v>192</v>
      </c>
      <c r="BS13" s="64" t="s">
        <v>193</v>
      </c>
      <c r="BT13" s="64" t="s">
        <v>201</v>
      </c>
      <c r="BU13" s="64" t="s">
        <v>202</v>
      </c>
      <c r="BV13" s="64" t="s">
        <v>203</v>
      </c>
    </row>
    <row r="14" spans="1:74" x14ac:dyDescent="0.35">
      <c r="A14" t="str">
        <f t="shared" ref="A14:A35" si="0">IF(D14="","",(RIGHT(D14,LEN(D14)-SEARCH(" ",D14,1))))</f>
        <v>Adkins</v>
      </c>
      <c r="B14" t="str">
        <f t="shared" ref="B14:B35" si="1">IF(D14="","",(LEFT(D14,SEARCH(" ",D14,1))))</f>
        <v xml:space="preserve">Sam </v>
      </c>
      <c r="C14" s="12">
        <v>23</v>
      </c>
      <c r="D14" t="s">
        <v>138</v>
      </c>
      <c r="E14" s="12">
        <f>IF(COUNT(N14:BV14)=0,"", COUNT(N14:BV14))</f>
        <v>7</v>
      </c>
      <c r="F14" s="12">
        <f t="shared" ref="F14:F35" si="2">_xlfn.IFS(E14="","",E14=1,1,E14=2,2,E14=3,3,E14=4,4,E14=5,5,E14&gt;5,5)</f>
        <v>5</v>
      </c>
      <c r="G14" s="71">
        <f>IFERROR(LARGE((N14:BV14),1),"")</f>
        <v>627.29999999999995</v>
      </c>
      <c r="H14" s="71">
        <f>IFERROR(LARGE((N14:BV14),2),"")</f>
        <v>626.1</v>
      </c>
      <c r="I14" s="71">
        <f>IFERROR(LARGE((N14:BV14),3),"")</f>
        <v>624.29999999999995</v>
      </c>
      <c r="J14" s="71">
        <f>IFERROR(LARGE((N14:BV14),4),"")</f>
        <v>623.5</v>
      </c>
      <c r="K14" s="71">
        <f t="shared" ref="K14:K50" si="3">IFERROR(LARGE((N14:BV14),5),"")</f>
        <v>623</v>
      </c>
      <c r="L14" s="72">
        <f t="shared" ref="L14:L35" si="4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626.1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>
        <v>623</v>
      </c>
      <c r="AX14" s="12">
        <v>623.5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627.29999999999995</v>
      </c>
      <c r="BF14" s="12">
        <v>622.29999999999995</v>
      </c>
      <c r="BG14" s="12">
        <v>614.5</v>
      </c>
      <c r="BH14" s="12">
        <v>624.29999999999995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66</v>
      </c>
      <c r="E15" s="12">
        <f>IF(COUNT(N15:BV15)=0,"", COUNT(N15:BV15))</f>
        <v>12</v>
      </c>
      <c r="F15" s="12">
        <f t="shared" si="2"/>
        <v>5</v>
      </c>
      <c r="G15" s="71">
        <f>IFERROR(LARGE((N15:BV15),1),"")</f>
        <v>632.70000000000005</v>
      </c>
      <c r="H15" s="71">
        <f>IFERROR(LARGE((N15:BV15),2),"")</f>
        <v>631</v>
      </c>
      <c r="I15" s="71">
        <f>IFERROR(LARGE((N15:BV15),3),"")</f>
        <v>630.29999999999995</v>
      </c>
      <c r="J15" s="71">
        <f>IFERROR(LARGE((N15:BV15),4),"")</f>
        <v>628.9</v>
      </c>
      <c r="K15" s="71">
        <f t="shared" si="3"/>
        <v>628.70000000000005</v>
      </c>
      <c r="L15" s="72">
        <f t="shared" si="4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626</v>
      </c>
      <c r="U15" s="12">
        <v>628.70000000000005</v>
      </c>
      <c r="V15" s="12">
        <v>628.70000000000005</v>
      </c>
      <c r="W15" s="12">
        <v>630.29999999999995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623.9</v>
      </c>
      <c r="AL15" s="12" t="s">
        <v>12</v>
      </c>
      <c r="AM15" s="12" t="s">
        <v>12</v>
      </c>
      <c r="AN15" s="12">
        <v>628.9</v>
      </c>
      <c r="AO15" s="12">
        <v>632.70000000000005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>
        <v>628.4</v>
      </c>
      <c r="BE15" s="12" t="s">
        <v>12</v>
      </c>
      <c r="BF15" s="12" t="s">
        <v>12</v>
      </c>
      <c r="BG15" s="12">
        <v>625.20000000000005</v>
      </c>
      <c r="BH15" s="12">
        <v>626</v>
      </c>
      <c r="BI15" s="12">
        <v>631</v>
      </c>
      <c r="BJ15" s="12" t="s">
        <v>12</v>
      </c>
      <c r="BK15" s="12">
        <v>628.4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114</v>
      </c>
      <c r="E16" s="12">
        <f>IF(COUNT(N16:BV16)=0,"", COUNT(N16:BV16))</f>
        <v>3</v>
      </c>
      <c r="F16" s="12">
        <f t="shared" si="2"/>
        <v>3</v>
      </c>
      <c r="G16" s="71">
        <f>IFERROR(LARGE((N16:BV16),1),"")</f>
        <v>628.4</v>
      </c>
      <c r="H16" s="71">
        <f>IFERROR(LARGE((N16:BV16),2),"")</f>
        <v>627.4</v>
      </c>
      <c r="I16" s="71">
        <f>IFERROR(LARGE((N16:BV16),3),"")</f>
        <v>615</v>
      </c>
      <c r="J16" s="71" t="str">
        <f>IFERROR(LARGE((N16:BV16),4),"")</f>
        <v/>
      </c>
      <c r="K16" s="71" t="str">
        <f t="shared" si="3"/>
        <v/>
      </c>
      <c r="L16" s="72">
        <f t="shared" si="4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627.4</v>
      </c>
      <c r="W16" s="12">
        <v>628.4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615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62</v>
      </c>
      <c r="E17" s="12">
        <f>IF(COUNT(N17:BV17)=0,"", COUNT(N17:BV17))</f>
        <v>17</v>
      </c>
      <c r="F17" s="12">
        <f t="shared" si="2"/>
        <v>5</v>
      </c>
      <c r="G17" s="71">
        <f>IFERROR(LARGE((N17:BV17),1),"")</f>
        <v>628.70000000000005</v>
      </c>
      <c r="H17" s="71">
        <f>IFERROR(LARGE((N17:BV17),2),"")</f>
        <v>627.29999999999995</v>
      </c>
      <c r="I17" s="71">
        <f>IFERROR(LARGE((N17:BV17),3),"")</f>
        <v>627.20000000000005</v>
      </c>
      <c r="J17" s="71">
        <f>IFERROR(LARGE((N17:BV17),4),"")</f>
        <v>626.79999999999995</v>
      </c>
      <c r="K17" s="71">
        <f t="shared" si="3"/>
        <v>626.6</v>
      </c>
      <c r="L17" s="72">
        <f t="shared" si="4"/>
        <v>627.31999999999994</v>
      </c>
      <c r="N17" s="12" t="s">
        <v>12</v>
      </c>
      <c r="O17" s="12" t="s">
        <v>12</v>
      </c>
      <c r="P17" s="12" t="s">
        <v>12</v>
      </c>
      <c r="Q17" s="12">
        <v>625.5</v>
      </c>
      <c r="R17" s="12">
        <v>627.20000000000005</v>
      </c>
      <c r="S17" s="12">
        <v>626.4</v>
      </c>
      <c r="T17" s="12">
        <v>620.79999999999995</v>
      </c>
      <c r="U17" s="12">
        <v>624.4</v>
      </c>
      <c r="V17" s="12">
        <v>623.6</v>
      </c>
      <c r="W17" s="12">
        <v>628.70000000000005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626.29999999999995</v>
      </c>
      <c r="AC17" s="12">
        <v>626.6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>
        <v>626.79999999999995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>
        <v>622.70000000000005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622.1</v>
      </c>
      <c r="BF17" s="12">
        <v>627.29999999999995</v>
      </c>
      <c r="BG17" s="12">
        <v>620.29999999999995</v>
      </c>
      <c r="BH17" s="12">
        <v>622.6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625.9</v>
      </c>
      <c r="BQ17" s="12">
        <v>622.79999999999995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70</v>
      </c>
      <c r="E18" s="12">
        <f>IF(COUNT(N18:BV18)=0,"", COUNT(N18:BV18))</f>
        <v>6</v>
      </c>
      <c r="F18" s="12">
        <f t="shared" si="2"/>
        <v>5</v>
      </c>
      <c r="G18" s="71">
        <f>IFERROR(LARGE((N18:BV18),1),"")</f>
        <v>621.9</v>
      </c>
      <c r="H18" s="71">
        <f>IFERROR(LARGE((N18:BV18),2),"")</f>
        <v>621.1</v>
      </c>
      <c r="I18" s="71">
        <f>IFERROR(LARGE((N18:BV18),3),"")</f>
        <v>618.1</v>
      </c>
      <c r="J18" s="71">
        <f>IFERROR(LARGE((N18:BV18),4),"")</f>
        <v>616.5</v>
      </c>
      <c r="K18" s="71">
        <f t="shared" si="3"/>
        <v>612.5</v>
      </c>
      <c r="L18" s="72">
        <f t="shared" si="4"/>
        <v>618.02</v>
      </c>
      <c r="N18" s="12" t="s">
        <v>12</v>
      </c>
      <c r="O18" s="12" t="s">
        <v>12</v>
      </c>
      <c r="P18" s="12" t="s">
        <v>12</v>
      </c>
      <c r="Q18" s="12">
        <v>618.1</v>
      </c>
      <c r="R18" s="12">
        <v>621.1</v>
      </c>
      <c r="S18" s="12" t="s">
        <v>12</v>
      </c>
      <c r="T18" s="12" t="s">
        <v>12</v>
      </c>
      <c r="U18" s="12" t="s">
        <v>12</v>
      </c>
      <c r="V18" s="12">
        <v>616.5</v>
      </c>
      <c r="W18" s="12">
        <v>621.9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>
        <v>606.5</v>
      </c>
      <c r="BH18" s="12">
        <v>612.5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67</v>
      </c>
      <c r="E19" s="12">
        <f>IF(COUNT(N19:BV19)=0,"", COUNT(N19:BV19))</f>
        <v>20</v>
      </c>
      <c r="F19" s="12">
        <f t="shared" si="2"/>
        <v>5</v>
      </c>
      <c r="G19" s="71">
        <f>IFERROR(LARGE((N19:BV19),1),"")</f>
        <v>629.29999999999995</v>
      </c>
      <c r="H19" s="71">
        <f>IFERROR(LARGE((N19:BV19),2),"")</f>
        <v>628.79999999999995</v>
      </c>
      <c r="I19" s="71">
        <f>IFERROR(LARGE((N19:BV19),3),"")</f>
        <v>628.20000000000005</v>
      </c>
      <c r="J19" s="71">
        <f>IFERROR(LARGE((N19:BV19),4),"")</f>
        <v>627.79999999999995</v>
      </c>
      <c r="K19" s="71">
        <f t="shared" si="3"/>
        <v>627.4</v>
      </c>
      <c r="L19" s="72">
        <f t="shared" si="4"/>
        <v>628.29999999999995</v>
      </c>
      <c r="N19" s="12" t="s">
        <v>12</v>
      </c>
      <c r="O19" s="12" t="s">
        <v>12</v>
      </c>
      <c r="P19" s="12" t="s">
        <v>12</v>
      </c>
      <c r="Q19" s="12">
        <v>626.6</v>
      </c>
      <c r="R19" s="12">
        <v>620.9</v>
      </c>
      <c r="S19" s="12">
        <v>628.20000000000005</v>
      </c>
      <c r="T19" s="12">
        <v>625.29999999999995</v>
      </c>
      <c r="U19" s="12">
        <v>627.79999999999995</v>
      </c>
      <c r="V19" s="12">
        <v>629.29999999999995</v>
      </c>
      <c r="W19" s="12">
        <v>624.20000000000005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>
        <v>626.1</v>
      </c>
      <c r="AE19" s="12">
        <v>620.5</v>
      </c>
      <c r="AF19" s="12">
        <v>623.79999999999995</v>
      </c>
      <c r="AG19" s="12">
        <v>623.20000000000005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>
        <v>622.5</v>
      </c>
      <c r="AO19" s="12">
        <v>622.20000000000005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>
        <v>626.4</v>
      </c>
      <c r="AZ19" s="12">
        <v>626.6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627.4</v>
      </c>
      <c r="BH19" s="12">
        <v>624.4</v>
      </c>
      <c r="BI19" s="12" t="s">
        <v>12</v>
      </c>
      <c r="BJ19" s="12" t="s">
        <v>12</v>
      </c>
      <c r="BK19" s="12">
        <v>626.79999999999995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>
        <v>628.79999999999995</v>
      </c>
      <c r="BQ19" s="12">
        <v>626.6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64</v>
      </c>
      <c r="E20" s="12">
        <f>IF(COUNT(N20:BV20)=0,"", COUNT(N20:BV20))</f>
        <v>23</v>
      </c>
      <c r="F20" s="12">
        <f t="shared" si="2"/>
        <v>5</v>
      </c>
      <c r="G20" s="71">
        <f>IFERROR(LARGE((N20:BV20),1),"")</f>
        <v>635.5</v>
      </c>
      <c r="H20" s="71">
        <f>IFERROR(LARGE((N20:BV20),2),"")</f>
        <v>634.9</v>
      </c>
      <c r="I20" s="71">
        <f>IFERROR(LARGE((N20:BV20),3),"")</f>
        <v>632.9</v>
      </c>
      <c r="J20" s="71">
        <f>IFERROR(LARGE((N20:BV20),4),"")</f>
        <v>632.1</v>
      </c>
      <c r="K20" s="71">
        <f t="shared" si="3"/>
        <v>631.9</v>
      </c>
      <c r="L20" s="72">
        <f t="shared" si="4"/>
        <v>633.46</v>
      </c>
      <c r="N20" s="12" t="s">
        <v>12</v>
      </c>
      <c r="O20" s="12" t="s">
        <v>12</v>
      </c>
      <c r="P20" s="12" t="s">
        <v>12</v>
      </c>
      <c r="Q20" s="12">
        <v>630.6</v>
      </c>
      <c r="R20" s="12">
        <v>628.79999999999995</v>
      </c>
      <c r="S20" s="12">
        <v>626.9</v>
      </c>
      <c r="T20" s="12">
        <v>619.79999999999995</v>
      </c>
      <c r="U20" s="12">
        <v>628.29999999999995</v>
      </c>
      <c r="V20" s="12">
        <v>625</v>
      </c>
      <c r="W20" s="12">
        <v>629.70000000000005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635.5</v>
      </c>
      <c r="AE20" s="12">
        <v>628.4</v>
      </c>
      <c r="AF20" s="12">
        <v>632.9</v>
      </c>
      <c r="AG20" s="12">
        <v>631.9</v>
      </c>
      <c r="AH20" s="12" t="s">
        <v>12</v>
      </c>
      <c r="AI20" s="12" t="s">
        <v>12</v>
      </c>
      <c r="AJ20" s="12">
        <v>621.9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630.1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>
        <v>623.79999999999995</v>
      </c>
      <c r="AZ20" s="12">
        <v>629.9</v>
      </c>
      <c r="BA20" s="12" t="s">
        <v>12</v>
      </c>
      <c r="BB20" s="12" t="s">
        <v>12</v>
      </c>
      <c r="BC20" s="12" t="s">
        <v>12</v>
      </c>
      <c r="BD20" s="12">
        <v>630.79999999999995</v>
      </c>
      <c r="BE20" s="12" t="s">
        <v>12</v>
      </c>
      <c r="BF20" s="12" t="s">
        <v>12</v>
      </c>
      <c r="BG20" s="12">
        <v>627.79999999999995</v>
      </c>
      <c r="BH20" s="12">
        <v>629.1</v>
      </c>
      <c r="BI20" s="12">
        <v>632.1</v>
      </c>
      <c r="BJ20" s="12" t="s">
        <v>12</v>
      </c>
      <c r="BK20" s="12">
        <v>634.9</v>
      </c>
      <c r="BL20" s="12" t="s">
        <v>12</v>
      </c>
      <c r="BM20" s="12">
        <v>630.29999999999995</v>
      </c>
      <c r="BN20" s="12" t="s">
        <v>12</v>
      </c>
      <c r="BO20" s="12" t="s">
        <v>12</v>
      </c>
      <c r="BP20" s="12">
        <v>631.6</v>
      </c>
      <c r="BQ20" s="12">
        <v>631.5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59</v>
      </c>
      <c r="E21" s="12">
        <f>IF(COUNT(N21:BV21)=0,"", COUNT(N21:BV21))</f>
        <v>9</v>
      </c>
      <c r="F21" s="12">
        <f t="shared" si="2"/>
        <v>5</v>
      </c>
      <c r="G21" s="71">
        <f>IFERROR(LARGE((N21:BV21),1),"")</f>
        <v>630.20000000000005</v>
      </c>
      <c r="H21" s="71">
        <f>IFERROR(LARGE((N21:BV21),2),"")</f>
        <v>630</v>
      </c>
      <c r="I21" s="71">
        <f>IFERROR(LARGE((N21:BV21),3),"")</f>
        <v>629.70000000000005</v>
      </c>
      <c r="J21" s="71">
        <f>IFERROR(LARGE((N21:BV21),4),"")</f>
        <v>628.79999999999995</v>
      </c>
      <c r="K21" s="71">
        <f t="shared" si="3"/>
        <v>628.4</v>
      </c>
      <c r="L21" s="72">
        <f t="shared" si="4"/>
        <v>629.41999999999996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>
        <v>626.9</v>
      </c>
      <c r="U21" s="12">
        <v>628.79999999999995</v>
      </c>
      <c r="V21" s="12">
        <v>624.4</v>
      </c>
      <c r="W21" s="12">
        <v>627.9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>
        <v>630</v>
      </c>
      <c r="AO21" s="12">
        <v>628.4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627.79999999999995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>
        <v>630.20000000000005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>
        <v>629.70000000000005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>IF(COUNT(N22:BV22)=0,"", COUNT(N22:BV22))</f>
        <v>22</v>
      </c>
      <c r="F22" s="12">
        <f t="shared" si="2"/>
        <v>5</v>
      </c>
      <c r="G22" s="71">
        <f>IFERROR(LARGE((N22:BV22),1),"")</f>
        <v>631.70000000000005</v>
      </c>
      <c r="H22" s="71">
        <f>IFERROR(LARGE((N22:BV22),2),"")</f>
        <v>630.5</v>
      </c>
      <c r="I22" s="71">
        <f>IFERROR(LARGE((N22:BV22),3),"")</f>
        <v>629.79999999999995</v>
      </c>
      <c r="J22" s="71">
        <f>IFERROR(LARGE((N22:BV22),4),"")</f>
        <v>629.70000000000005</v>
      </c>
      <c r="K22" s="71">
        <f t="shared" si="3"/>
        <v>629.5</v>
      </c>
      <c r="L22" s="72">
        <f t="shared" si="4"/>
        <v>630.24</v>
      </c>
      <c r="N22" s="12" t="s">
        <v>12</v>
      </c>
      <c r="O22" s="12" t="s">
        <v>12</v>
      </c>
      <c r="P22" s="12" t="s">
        <v>12</v>
      </c>
      <c r="Q22" s="12">
        <v>629.5</v>
      </c>
      <c r="R22" s="12">
        <v>627.79999999999995</v>
      </c>
      <c r="S22" s="12">
        <v>623.20000000000005</v>
      </c>
      <c r="T22" s="12">
        <v>626.6</v>
      </c>
      <c r="U22" s="12">
        <v>627.20000000000005</v>
      </c>
      <c r="V22" s="12">
        <v>628</v>
      </c>
      <c r="W22" s="12">
        <v>627.4</v>
      </c>
      <c r="X22" s="12">
        <v>628.79999999999995</v>
      </c>
      <c r="Y22" s="12">
        <v>626.29999999999995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>
        <v>631.70000000000005</v>
      </c>
      <c r="AG22" s="12">
        <v>628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629.79999999999995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>
        <v>622</v>
      </c>
      <c r="AU22" s="12" t="s">
        <v>12</v>
      </c>
      <c r="AV22" s="12">
        <v>626</v>
      </c>
      <c r="AW22" s="12" t="s">
        <v>12</v>
      </c>
      <c r="AX22" s="12" t="s">
        <v>12</v>
      </c>
      <c r="AY22" s="12" t="s">
        <v>12</v>
      </c>
      <c r="AZ22" s="12">
        <v>628.6</v>
      </c>
      <c r="BA22" s="12" t="s">
        <v>12</v>
      </c>
      <c r="BB22" s="12" t="s">
        <v>12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>
        <v>621</v>
      </c>
      <c r="BH22" s="12">
        <v>629.70000000000005</v>
      </c>
      <c r="BI22" s="12">
        <v>628.79999999999995</v>
      </c>
      <c r="BJ22" s="12" t="s">
        <v>12</v>
      </c>
      <c r="BK22" s="12" t="s">
        <v>12</v>
      </c>
      <c r="BL22" s="12" t="s">
        <v>12</v>
      </c>
      <c r="BM22" s="12">
        <v>627.1</v>
      </c>
      <c r="BN22" s="12" t="s">
        <v>12</v>
      </c>
      <c r="BO22" s="12" t="s">
        <v>12</v>
      </c>
      <c r="BP22" s="12">
        <v>630.5</v>
      </c>
      <c r="BQ22" s="12">
        <v>625.79999999999995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68</v>
      </c>
      <c r="E23" s="12">
        <f>IF(COUNT(N23:BV23)=0,"", COUNT(N23:BV23))</f>
        <v>17</v>
      </c>
      <c r="F23" s="12">
        <f t="shared" si="2"/>
        <v>5</v>
      </c>
      <c r="G23" s="71">
        <f>IFERROR(LARGE((N23:BV23),1),"")</f>
        <v>630.6</v>
      </c>
      <c r="H23" s="71">
        <f>IFERROR(LARGE((N23:BV23),2),"")</f>
        <v>630.29999999999995</v>
      </c>
      <c r="I23" s="71">
        <f>IFERROR(LARGE((N23:BV23),3),"")</f>
        <v>629.79999999999995</v>
      </c>
      <c r="J23" s="71">
        <f>IFERROR(LARGE((N23:BV23),4),"")</f>
        <v>629</v>
      </c>
      <c r="K23" s="71">
        <f t="shared" si="3"/>
        <v>629</v>
      </c>
      <c r="L23" s="72">
        <f t="shared" si="4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>
        <v>626.70000000000005</v>
      </c>
      <c r="U23" s="12">
        <v>624.9</v>
      </c>
      <c r="V23" s="12">
        <v>627.29999999999995</v>
      </c>
      <c r="W23" s="12">
        <v>628.4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>
        <v>626.1</v>
      </c>
      <c r="AL23" s="12" t="s">
        <v>12</v>
      </c>
      <c r="AM23" s="12" t="s">
        <v>12</v>
      </c>
      <c r="AN23" s="12">
        <v>629</v>
      </c>
      <c r="AO23" s="12">
        <v>630.6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627.5</v>
      </c>
      <c r="AV23" s="12" t="s">
        <v>12</v>
      </c>
      <c r="AW23" s="12">
        <v>629</v>
      </c>
      <c r="AX23" s="12">
        <v>626.20000000000005</v>
      </c>
      <c r="AY23" s="12" t="s">
        <v>12</v>
      </c>
      <c r="AZ23" s="12" t="s">
        <v>12</v>
      </c>
      <c r="BA23" s="12" t="s">
        <v>12</v>
      </c>
      <c r="BB23" s="12">
        <v>628</v>
      </c>
      <c r="BC23" s="12" t="s">
        <v>12</v>
      </c>
      <c r="BD23" s="12" t="s">
        <v>12</v>
      </c>
      <c r="BE23" s="12">
        <v>629.79999999999995</v>
      </c>
      <c r="BF23" s="12">
        <v>630.29999999999995</v>
      </c>
      <c r="BG23" s="12">
        <v>624.1</v>
      </c>
      <c r="BH23" s="12">
        <v>625.20000000000005</v>
      </c>
      <c r="BI23" s="12">
        <v>626.70000000000005</v>
      </c>
      <c r="BJ23" s="12">
        <v>623.70000000000005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60</v>
      </c>
      <c r="E24" s="12">
        <f>IF(COUNT(N24:BV24)=0,"", COUNT(N24:BV24))</f>
        <v>16</v>
      </c>
      <c r="F24" s="12">
        <f t="shared" si="2"/>
        <v>5</v>
      </c>
      <c r="G24" s="71">
        <f>IFERROR(LARGE((N24:BV24),1),"")</f>
        <v>631.6</v>
      </c>
      <c r="H24" s="71">
        <f>IFERROR(LARGE((N24:BV24),2),"")</f>
        <v>630.70000000000005</v>
      </c>
      <c r="I24" s="71">
        <f>IFERROR(LARGE((N24:BV24),3),"")</f>
        <v>629.6</v>
      </c>
      <c r="J24" s="71">
        <f>IFERROR(LARGE((N24:BV24),4),"")</f>
        <v>629.1</v>
      </c>
      <c r="K24" s="71">
        <f t="shared" si="3"/>
        <v>627.9</v>
      </c>
      <c r="L24" s="72">
        <f t="shared" si="4"/>
        <v>629.78</v>
      </c>
      <c r="N24" s="12" t="s">
        <v>12</v>
      </c>
      <c r="O24" s="12" t="s">
        <v>12</v>
      </c>
      <c r="P24" s="12" t="s">
        <v>12</v>
      </c>
      <c r="Q24" s="12">
        <v>624.5</v>
      </c>
      <c r="R24" s="12">
        <v>626.70000000000005</v>
      </c>
      <c r="S24" s="12">
        <v>627.4</v>
      </c>
      <c r="T24" s="12">
        <v>625.5</v>
      </c>
      <c r="U24" s="12">
        <v>627.70000000000005</v>
      </c>
      <c r="V24" s="12">
        <v>626.70000000000005</v>
      </c>
      <c r="W24" s="12">
        <v>627.20000000000005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621.20000000000005</v>
      </c>
      <c r="AC24" s="12">
        <v>625.4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>
        <v>629.1</v>
      </c>
      <c r="BD24" s="12" t="s">
        <v>12</v>
      </c>
      <c r="BE24" s="12">
        <v>630.70000000000005</v>
      </c>
      <c r="BF24" s="12">
        <v>627.9</v>
      </c>
      <c r="BG24" s="12">
        <v>626.6</v>
      </c>
      <c r="BH24" s="12">
        <v>629.6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626.9</v>
      </c>
      <c r="BQ24" s="12">
        <v>631.6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73</v>
      </c>
      <c r="E25" s="12">
        <f>IF(COUNT(N25:BV25)=0,"", COUNT(N25:BV25))</f>
        <v>22</v>
      </c>
      <c r="F25" s="12">
        <f t="shared" si="2"/>
        <v>5</v>
      </c>
      <c r="G25" s="71">
        <f>IFERROR(LARGE((N25:BV25),1),"")</f>
        <v>623.1</v>
      </c>
      <c r="H25" s="71">
        <f>IFERROR(LARGE((N25:BV25),2),"")</f>
        <v>621.79999999999995</v>
      </c>
      <c r="I25" s="71">
        <f>IFERROR(LARGE((N25:BV25),3),"")</f>
        <v>621.6</v>
      </c>
      <c r="J25" s="71">
        <f>IFERROR(LARGE((N25:BV25),4),"")</f>
        <v>621.4</v>
      </c>
      <c r="K25" s="71">
        <f t="shared" si="3"/>
        <v>621.20000000000005</v>
      </c>
      <c r="L25" s="72">
        <f t="shared" si="4"/>
        <v>621.82000000000005</v>
      </c>
      <c r="N25" s="12" t="s">
        <v>12</v>
      </c>
      <c r="O25" s="12">
        <v>616.20000000000005</v>
      </c>
      <c r="P25" s="12" t="s">
        <v>12</v>
      </c>
      <c r="Q25" s="12" t="s">
        <v>12</v>
      </c>
      <c r="R25" s="12" t="s">
        <v>12</v>
      </c>
      <c r="S25" s="12" t="s">
        <v>12</v>
      </c>
      <c r="T25" s="12">
        <v>621.1</v>
      </c>
      <c r="U25" s="12" t="s">
        <v>12</v>
      </c>
      <c r="V25" s="12">
        <v>621.6</v>
      </c>
      <c r="W25" s="12">
        <v>621.20000000000005</v>
      </c>
      <c r="X25" s="12" t="s">
        <v>12</v>
      </c>
      <c r="Y25" s="12" t="s">
        <v>12</v>
      </c>
      <c r="Z25" s="12">
        <v>618.79999999999995</v>
      </c>
      <c r="AA25" s="12">
        <v>620.70000000000005</v>
      </c>
      <c r="AB25" s="12" t="s">
        <v>12</v>
      </c>
      <c r="AC25" s="12" t="s">
        <v>12</v>
      </c>
      <c r="AD25" s="12">
        <v>621.79999999999995</v>
      </c>
      <c r="AE25" s="12">
        <v>621.4</v>
      </c>
      <c r="AF25" s="12" t="s">
        <v>12</v>
      </c>
      <c r="AG25" s="12" t="s">
        <v>12</v>
      </c>
      <c r="AH25" s="12">
        <v>619.20000000000005</v>
      </c>
      <c r="AI25" s="12">
        <v>623.1</v>
      </c>
      <c r="AJ25" s="12">
        <v>621.1</v>
      </c>
      <c r="AK25" s="12" t="s">
        <v>12</v>
      </c>
      <c r="AL25" s="12">
        <v>614.1</v>
      </c>
      <c r="AM25" s="12" t="s">
        <v>12</v>
      </c>
      <c r="AN25" s="12">
        <v>615.20000000000005</v>
      </c>
      <c r="AO25" s="12" t="s">
        <v>12</v>
      </c>
      <c r="AP25" s="12" t="s">
        <v>12</v>
      </c>
      <c r="AQ25" s="12" t="s">
        <v>12</v>
      </c>
      <c r="AR25" s="12">
        <v>616.6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616.4</v>
      </c>
      <c r="AX25" s="12">
        <v>616.9</v>
      </c>
      <c r="AY25" s="12" t="s">
        <v>12</v>
      </c>
      <c r="AZ25" s="12" t="s">
        <v>12</v>
      </c>
      <c r="BA25" s="12" t="s">
        <v>12</v>
      </c>
      <c r="BB25" s="12">
        <v>620.70000000000005</v>
      </c>
      <c r="BC25" s="12" t="s">
        <v>12</v>
      </c>
      <c r="BD25" s="12" t="s">
        <v>12</v>
      </c>
      <c r="BE25" s="12">
        <v>619.1</v>
      </c>
      <c r="BF25" s="12">
        <v>620.1</v>
      </c>
      <c r="BG25" s="12">
        <v>616.29999999999995</v>
      </c>
      <c r="BH25" s="12">
        <v>616.9</v>
      </c>
      <c r="BI25" s="12">
        <v>616.4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71</v>
      </c>
      <c r="E26" s="12">
        <f>IF(COUNT(N26:BV26)=0,"", COUNT(N26:BV26))</f>
        <v>6</v>
      </c>
      <c r="F26" s="12">
        <f t="shared" si="2"/>
        <v>5</v>
      </c>
      <c r="G26" s="71">
        <f>IFERROR(LARGE((N26:BV26),1),"")</f>
        <v>625.9</v>
      </c>
      <c r="H26" s="71">
        <f>IFERROR(LARGE((N26:BV26),2),"")</f>
        <v>625.20000000000005</v>
      </c>
      <c r="I26" s="71">
        <f>IFERROR(LARGE((N26:BV26),3),"")</f>
        <v>625.20000000000005</v>
      </c>
      <c r="J26" s="71">
        <f>IFERROR(LARGE((N26:BV26),4),"")</f>
        <v>622.29999999999995</v>
      </c>
      <c r="K26" s="71">
        <f t="shared" si="3"/>
        <v>621.6</v>
      </c>
      <c r="L26" s="72">
        <f t="shared" si="4"/>
        <v>624.04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625.20000000000005</v>
      </c>
      <c r="S26" s="12" t="s">
        <v>12</v>
      </c>
      <c r="T26" s="12" t="s">
        <v>12</v>
      </c>
      <c r="U26" s="12" t="s">
        <v>12</v>
      </c>
      <c r="V26" s="12">
        <v>621.6</v>
      </c>
      <c r="W26" s="12">
        <v>625.20000000000005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622.29999999999995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625.9</v>
      </c>
      <c r="BQ26" s="12">
        <v>620.79999999999995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65</v>
      </c>
      <c r="E27" s="12">
        <f>IF(COUNT(N27:BV27)=0,"", COUNT(N27:BV27))</f>
        <v>10</v>
      </c>
      <c r="F27" s="12">
        <f t="shared" si="2"/>
        <v>5</v>
      </c>
      <c r="G27" s="71">
        <f>IFERROR(LARGE((N27:BV27),1),"")</f>
        <v>632.9</v>
      </c>
      <c r="H27" s="71">
        <f>IFERROR(LARGE((N27:BV27),2),"")</f>
        <v>632.20000000000005</v>
      </c>
      <c r="I27" s="71">
        <f>IFERROR(LARGE((N27:BV27),3),"")</f>
        <v>632</v>
      </c>
      <c r="J27" s="71">
        <f>IFERROR(LARGE((N27:BV27),4),"")</f>
        <v>629.9</v>
      </c>
      <c r="K27" s="71">
        <f t="shared" si="3"/>
        <v>629.6</v>
      </c>
      <c r="L27" s="72">
        <f t="shared" si="4"/>
        <v>631.31999999999994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626</v>
      </c>
      <c r="W27" s="12">
        <v>629.9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628.9</v>
      </c>
      <c r="AL27" s="12" t="s">
        <v>12</v>
      </c>
      <c r="AM27" s="12" t="s">
        <v>12</v>
      </c>
      <c r="AN27" s="12">
        <v>625.29999999999995</v>
      </c>
      <c r="AO27" s="12">
        <v>632.9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>
        <v>632.20000000000005</v>
      </c>
      <c r="AX27" s="12">
        <v>625.1</v>
      </c>
      <c r="AY27" s="12" t="s">
        <v>12</v>
      </c>
      <c r="AZ27" s="12" t="s">
        <v>12</v>
      </c>
      <c r="BA27" s="12" t="s">
        <v>12</v>
      </c>
      <c r="BB27" s="12">
        <v>632</v>
      </c>
      <c r="BC27" s="12" t="s">
        <v>12</v>
      </c>
      <c r="BD27" s="12">
        <v>629.6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>
        <v>626.29999999999995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149</v>
      </c>
      <c r="E28" s="12">
        <f>IF(COUNT(N28:BV28)=0,"", COUNT(N28:BV28))</f>
        <v>5</v>
      </c>
      <c r="F28" s="12">
        <f t="shared" si="2"/>
        <v>5</v>
      </c>
      <c r="G28" s="71">
        <f>IFERROR(LARGE((N28:BV28),1),"")</f>
        <v>627.4</v>
      </c>
      <c r="H28" s="71">
        <f>IFERROR(LARGE((N28:BV28),2),"")</f>
        <v>625.9</v>
      </c>
      <c r="I28" s="71">
        <f>IFERROR(LARGE((N28:BV28),3),"")</f>
        <v>622.79999999999995</v>
      </c>
      <c r="J28" s="71">
        <f>IFERROR(LARGE((N28:BV28),4),"")</f>
        <v>619.70000000000005</v>
      </c>
      <c r="K28" s="71">
        <f t="shared" si="3"/>
        <v>619.5</v>
      </c>
      <c r="L28" s="72">
        <f t="shared" si="4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>
        <v>625.9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622.79999999999995</v>
      </c>
      <c r="BF28" s="12">
        <v>627.4</v>
      </c>
      <c r="BG28" s="12">
        <v>619.70000000000005</v>
      </c>
      <c r="BH28" s="12">
        <v>619.5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Perkowski</v>
      </c>
      <c r="B29" t="str">
        <f t="shared" si="1"/>
        <v xml:space="preserve">Gavin </v>
      </c>
      <c r="C29" s="12">
        <v>24</v>
      </c>
      <c r="D29" t="s">
        <v>184</v>
      </c>
      <c r="E29" s="12">
        <f>IF(COUNT(N29:BV29)=0,"", COUNT(N29:BV29))</f>
        <v>1</v>
      </c>
      <c r="F29" s="12">
        <f t="shared" si="2"/>
        <v>1</v>
      </c>
      <c r="G29" s="71">
        <f>IFERROR(LARGE((N29:BV29),1),"")</f>
        <v>628.4</v>
      </c>
      <c r="H29" s="71" t="str">
        <f>IFERROR(LARGE((N29:BV29),2),"")</f>
        <v/>
      </c>
      <c r="I29" s="71" t="str">
        <f>IFERROR(LARGE((N29:BV29),3),"")</f>
        <v/>
      </c>
      <c r="J29" s="71" t="str">
        <f>IFERROR(LARGE((N29:BV29),4),"")</f>
        <v/>
      </c>
      <c r="K29" s="71" t="str">
        <f t="shared" si="3"/>
        <v/>
      </c>
      <c r="L29" s="72">
        <f t="shared" si="4"/>
        <v>628.4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628.4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58</v>
      </c>
      <c r="E30" s="12">
        <f>IF(COUNT(N30:BV30)=0,"", COUNT(N30:BV30))</f>
        <v>8</v>
      </c>
      <c r="F30" s="12">
        <f t="shared" si="2"/>
        <v>5</v>
      </c>
      <c r="G30" s="71">
        <f>IFERROR(LARGE((N30:BV30),1),"")</f>
        <v>631.20000000000005</v>
      </c>
      <c r="H30" s="71">
        <f>IFERROR(LARGE((N30:BV30),2),"")</f>
        <v>630.4</v>
      </c>
      <c r="I30" s="71">
        <f>IFERROR(LARGE((N30:BV30),3),"")</f>
        <v>629.20000000000005</v>
      </c>
      <c r="J30" s="71">
        <f>IFERROR(LARGE((N30:BV30),4),"")</f>
        <v>628.70000000000005</v>
      </c>
      <c r="K30" s="71">
        <f t="shared" si="3"/>
        <v>628.29999999999995</v>
      </c>
      <c r="L30" s="72">
        <f t="shared" si="4"/>
        <v>629.56000000000006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>
        <v>631.20000000000005</v>
      </c>
      <c r="W30" s="12">
        <v>629.20000000000005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627.79999999999995</v>
      </c>
      <c r="AC30" s="12">
        <v>624.79999999999995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>
        <v>630.4</v>
      </c>
      <c r="BE30" s="12" t="s">
        <v>12</v>
      </c>
      <c r="BF30" s="12" t="s">
        <v>12</v>
      </c>
      <c r="BG30" s="12">
        <v>628.70000000000005</v>
      </c>
      <c r="BH30" s="12">
        <v>627.1</v>
      </c>
      <c r="BI30" s="12" t="s">
        <v>12</v>
      </c>
      <c r="BJ30" s="12" t="s">
        <v>12</v>
      </c>
      <c r="BK30" s="12">
        <v>628.29999999999995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63</v>
      </c>
      <c r="E31" s="12">
        <f>IF(COUNT(N31:BV31)=0,"", COUNT(N31:BV31))</f>
        <v>8</v>
      </c>
      <c r="F31" s="12">
        <f t="shared" si="2"/>
        <v>5</v>
      </c>
      <c r="G31" s="71">
        <f>IFERROR(LARGE((N31:BV31),1),"")</f>
        <v>626.5</v>
      </c>
      <c r="H31" s="71">
        <f>IFERROR(LARGE((N31:BV31),2),"")</f>
        <v>621.79999999999995</v>
      </c>
      <c r="I31" s="71">
        <f>IFERROR(LARGE((N31:BV31),3),"")</f>
        <v>620.9</v>
      </c>
      <c r="J31" s="71">
        <f>IFERROR(LARGE((N31:BV31),4),"")</f>
        <v>619.79999999999995</v>
      </c>
      <c r="K31" s="71">
        <f t="shared" si="3"/>
        <v>616</v>
      </c>
      <c r="L31" s="72">
        <f t="shared" si="4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626.5</v>
      </c>
      <c r="U31" s="12">
        <v>614.70000000000005</v>
      </c>
      <c r="V31" s="12">
        <v>621.79999999999995</v>
      </c>
      <c r="W31" s="12">
        <v>620.9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>
        <v>616</v>
      </c>
      <c r="AO31" s="12">
        <v>619.79999999999995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>
        <v>606.4</v>
      </c>
      <c r="BF31" s="12">
        <v>614.4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74</v>
      </c>
      <c r="E32" s="12">
        <f>IF(COUNT(N32:BV32)=0,"", COUNT(N32:BV32))</f>
        <v>5</v>
      </c>
      <c r="F32" s="12">
        <f t="shared" si="2"/>
        <v>5</v>
      </c>
      <c r="G32" s="71">
        <f>IFERROR(LARGE((N32:BV32),1),"")</f>
        <v>622.4</v>
      </c>
      <c r="H32" s="71">
        <f>IFERROR(LARGE((N32:BV32),2),"")</f>
        <v>621.5</v>
      </c>
      <c r="I32" s="71">
        <f>IFERROR(LARGE((N32:BV32),3),"")</f>
        <v>620.79999999999995</v>
      </c>
      <c r="J32" s="71">
        <f>IFERROR(LARGE((N32:BV32),4),"")</f>
        <v>620</v>
      </c>
      <c r="K32" s="71">
        <f t="shared" si="3"/>
        <v>616.6</v>
      </c>
      <c r="L32" s="72">
        <f t="shared" si="4"/>
        <v>620.26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>
        <v>620</v>
      </c>
      <c r="U32" s="12" t="s">
        <v>12</v>
      </c>
      <c r="V32" s="12">
        <v>622.4</v>
      </c>
      <c r="W32" s="12">
        <v>621.5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620.79999999999995</v>
      </c>
      <c r="AC32" s="12">
        <v>616.6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57</v>
      </c>
      <c r="E33" s="12">
        <f>IF(COUNT(N33:BV33)=0,"", COUNT(N33:BV33))</f>
        <v>22</v>
      </c>
      <c r="F33" s="12">
        <f t="shared" si="2"/>
        <v>5</v>
      </c>
      <c r="G33" s="71">
        <f>IFERROR(LARGE((N33:BV33),1),"")</f>
        <v>633.70000000000005</v>
      </c>
      <c r="H33" s="71">
        <f>IFERROR(LARGE((N33:BV33),2),"")</f>
        <v>631</v>
      </c>
      <c r="I33" s="71">
        <f>IFERROR(LARGE((N33:BV33),3),"")</f>
        <v>630.9</v>
      </c>
      <c r="J33" s="71">
        <f>IFERROR(LARGE((N33:BV33),4),"")</f>
        <v>630.5</v>
      </c>
      <c r="K33" s="71">
        <f t="shared" si="3"/>
        <v>629.5</v>
      </c>
      <c r="L33" s="72">
        <f t="shared" si="4"/>
        <v>631.12</v>
      </c>
      <c r="N33" s="12" t="s">
        <v>12</v>
      </c>
      <c r="O33" s="12" t="s">
        <v>12</v>
      </c>
      <c r="P33" s="12" t="s">
        <v>12</v>
      </c>
      <c r="Q33" s="12">
        <v>622.6</v>
      </c>
      <c r="R33" s="12">
        <v>624.4</v>
      </c>
      <c r="S33" s="12" t="s">
        <v>12</v>
      </c>
      <c r="T33" s="12">
        <v>629</v>
      </c>
      <c r="U33" s="12">
        <v>622.1</v>
      </c>
      <c r="V33" s="12">
        <v>622.29999999999995</v>
      </c>
      <c r="W33" s="12">
        <v>626.5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627.1</v>
      </c>
      <c r="AE33" s="12">
        <v>624.29999999999995</v>
      </c>
      <c r="AF33" s="12">
        <v>621.70000000000005</v>
      </c>
      <c r="AG33" s="12">
        <v>624.5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>
        <v>623.5</v>
      </c>
      <c r="AO33" s="12">
        <v>627.20000000000005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>
        <v>630.9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>
        <v>630.5</v>
      </c>
      <c r="BD33" s="12" t="s">
        <v>12</v>
      </c>
      <c r="BE33" s="12">
        <v>626.5</v>
      </c>
      <c r="BF33" s="12">
        <v>627.1</v>
      </c>
      <c r="BG33" s="12">
        <v>629</v>
      </c>
      <c r="BH33" s="12">
        <v>625</v>
      </c>
      <c r="BI33" s="12" t="s">
        <v>12</v>
      </c>
      <c r="BJ33" s="12" t="s">
        <v>12</v>
      </c>
      <c r="BK33" s="12">
        <v>633.70000000000005</v>
      </c>
      <c r="BL33" s="12" t="s">
        <v>12</v>
      </c>
      <c r="BM33" s="12">
        <v>629.5</v>
      </c>
      <c r="BN33" s="12" t="s">
        <v>12</v>
      </c>
      <c r="BO33" s="12" t="s">
        <v>12</v>
      </c>
      <c r="BP33" s="12">
        <v>628.9</v>
      </c>
      <c r="BQ33" s="12">
        <v>631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Wee</v>
      </c>
      <c r="B34" t="str">
        <f t="shared" si="1"/>
        <v xml:space="preserve">Tyler </v>
      </c>
      <c r="C34" s="12">
        <v>15</v>
      </c>
      <c r="D34" t="s">
        <v>69</v>
      </c>
      <c r="E34" s="12">
        <f>IF(COUNT(N34:BV34)=0,"", COUNT(N34:BV34))</f>
        <v>16</v>
      </c>
      <c r="F34" s="12">
        <f t="shared" si="2"/>
        <v>5</v>
      </c>
      <c r="G34" s="71">
        <f>IFERROR(LARGE((N34:BV34),1),"")</f>
        <v>627.79999999999995</v>
      </c>
      <c r="H34" s="71">
        <f>IFERROR(LARGE((N34:BV34),2),"")</f>
        <v>626</v>
      </c>
      <c r="I34" s="71">
        <f>IFERROR(LARGE((N34:BV34),3),"")</f>
        <v>625.1</v>
      </c>
      <c r="J34" s="71">
        <f>IFERROR(LARGE((N34:BV34),4),"")</f>
        <v>624.9</v>
      </c>
      <c r="K34" s="71">
        <f t="shared" si="3"/>
        <v>624.79999999999995</v>
      </c>
      <c r="L34" s="72">
        <f t="shared" si="4"/>
        <v>625.72</v>
      </c>
      <c r="N34" s="12" t="s">
        <v>12</v>
      </c>
      <c r="O34" s="12" t="s">
        <v>12</v>
      </c>
      <c r="P34" s="12" t="s">
        <v>12</v>
      </c>
      <c r="Q34" s="12">
        <v>621.1</v>
      </c>
      <c r="R34" s="12">
        <v>618.70000000000005</v>
      </c>
      <c r="S34" s="12" t="s">
        <v>12</v>
      </c>
      <c r="T34" s="12" t="s">
        <v>12</v>
      </c>
      <c r="U34" s="12" t="s">
        <v>12</v>
      </c>
      <c r="V34" s="12">
        <v>624.1</v>
      </c>
      <c r="W34" s="12">
        <v>623.20000000000005</v>
      </c>
      <c r="X34" s="12" t="s">
        <v>12</v>
      </c>
      <c r="Y34" s="12" t="s">
        <v>12</v>
      </c>
      <c r="Z34" s="12">
        <v>622.20000000000005</v>
      </c>
      <c r="AA34" s="12">
        <v>619.5</v>
      </c>
      <c r="AB34" s="12" t="s">
        <v>12</v>
      </c>
      <c r="AC34" s="12" t="s">
        <v>12</v>
      </c>
      <c r="AD34" s="12">
        <v>626</v>
      </c>
      <c r="AE34" s="12">
        <v>620.70000000000005</v>
      </c>
      <c r="AF34" s="12" t="s">
        <v>12</v>
      </c>
      <c r="AG34" s="12" t="s">
        <v>12</v>
      </c>
      <c r="AH34" s="12">
        <v>627.79999999999995</v>
      </c>
      <c r="AI34" s="12">
        <v>624.9</v>
      </c>
      <c r="AJ34" s="12">
        <v>616.9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>
        <v>624.79999999999995</v>
      </c>
      <c r="AX34" s="12">
        <v>625.1</v>
      </c>
      <c r="AY34" s="12" t="s">
        <v>12</v>
      </c>
      <c r="AZ34" s="12" t="s">
        <v>12</v>
      </c>
      <c r="BA34" s="12" t="s">
        <v>12</v>
      </c>
      <c r="BB34" s="12">
        <v>616</v>
      </c>
      <c r="BC34" s="12" t="s">
        <v>12</v>
      </c>
      <c r="BD34" s="12" t="s">
        <v>12</v>
      </c>
      <c r="BE34" s="12">
        <v>624.29999999999995</v>
      </c>
      <c r="BF34" s="12">
        <v>624.6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A35" t="str">
        <f t="shared" si="0"/>
        <v>Wisman</v>
      </c>
      <c r="B35" t="str">
        <f t="shared" si="1"/>
        <v xml:space="preserve">Jacob </v>
      </c>
      <c r="C35" s="12">
        <v>18</v>
      </c>
      <c r="D35" t="s">
        <v>72</v>
      </c>
      <c r="E35" s="12">
        <f>IF(COUNT(N35:BV35)=0,"", COUNT(N35:BV35))</f>
        <v>12</v>
      </c>
      <c r="F35" s="12">
        <f t="shared" si="2"/>
        <v>5</v>
      </c>
      <c r="G35" s="71">
        <f>IFERROR(LARGE((N35:BV35),1),"")</f>
        <v>626.79999999999995</v>
      </c>
      <c r="H35" s="71">
        <f>IFERROR(LARGE((N35:BV35),2),"")</f>
        <v>626.5</v>
      </c>
      <c r="I35" s="71">
        <f>IFERROR(LARGE((N35:BV35),3),"")</f>
        <v>624.79999999999995</v>
      </c>
      <c r="J35" s="71">
        <f>IFERROR(LARGE((N35:BV35),4),"")</f>
        <v>624.6</v>
      </c>
      <c r="K35" s="71">
        <f t="shared" si="3"/>
        <v>624</v>
      </c>
      <c r="L35" s="72">
        <f t="shared" si="4"/>
        <v>625.33999999999992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624</v>
      </c>
      <c r="U35" s="12">
        <v>626.79999999999995</v>
      </c>
      <c r="V35" s="12">
        <v>624.79999999999995</v>
      </c>
      <c r="W35" s="12">
        <v>624.6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>
        <v>626.5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622.4</v>
      </c>
      <c r="AV35" s="12" t="s">
        <v>12</v>
      </c>
      <c r="AW35" s="12">
        <v>623.5</v>
      </c>
      <c r="AX35" s="12">
        <v>623.29999999999995</v>
      </c>
      <c r="AY35" s="12" t="s">
        <v>12</v>
      </c>
      <c r="AZ35" s="12" t="s">
        <v>12</v>
      </c>
      <c r="BA35" s="12" t="s">
        <v>12</v>
      </c>
      <c r="BB35" s="12">
        <v>618.29999999999995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>
        <v>617.29999999999995</v>
      </c>
      <c r="BH35" s="12">
        <v>616.20000000000005</v>
      </c>
      <c r="BI35" s="12">
        <v>620.6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C36" s="12">
        <v>25</v>
      </c>
      <c r="E36" s="12" t="str">
        <f>IF(COUNT(N36:BV36)=0,"", COUNT(N36:BV36))</f>
        <v/>
      </c>
      <c r="F36" s="12" t="str">
        <f t="shared" ref="F36:F38" si="5">_xlfn.IFS(E36="","",E36=1,1,E36=2,2,E36=3,3,E36=4,4,E36=5,5,E36&gt;5,5)</f>
        <v/>
      </c>
      <c r="G36" s="71" t="str">
        <f>IFERROR(LARGE((N36:BV36),1),"")</f>
        <v/>
      </c>
      <c r="H36" s="71" t="str">
        <f>IFERROR(LARGE((N36:BV36),2),"")</f>
        <v/>
      </c>
      <c r="I36" s="71" t="str">
        <f>IFERROR(LARGE((N36:BV36),3),"")</f>
        <v/>
      </c>
      <c r="J36" s="71" t="str">
        <f>IFERROR(LARGE((N36:BV36),4),"")</f>
        <v/>
      </c>
      <c r="K36" s="71" t="str">
        <f t="shared" si="3"/>
        <v/>
      </c>
      <c r="L36" s="72" t="str">
        <f t="shared" ref="L36:L38" si="6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26</v>
      </c>
      <c r="E37" s="12" t="str">
        <f>IF(COUNT(N37:BV37)=0,"", COUNT(N37:BV37))</f>
        <v/>
      </c>
      <c r="F37" s="12" t="str">
        <f t="shared" si="5"/>
        <v/>
      </c>
      <c r="G37" s="71" t="str">
        <f>IFERROR(LARGE((N37:BV37),1),"")</f>
        <v/>
      </c>
      <c r="H37" s="71" t="str">
        <f>IFERROR(LARGE((N37:BV37),2),"")</f>
        <v/>
      </c>
      <c r="I37" s="71" t="str">
        <f>IFERROR(LARGE((N37:BV37),3),"")</f>
        <v/>
      </c>
      <c r="J37" s="71" t="str">
        <f>IFERROR(LARGE((N37:BV37),4),"")</f>
        <v/>
      </c>
      <c r="K37" s="71" t="str">
        <f t="shared" si="3"/>
        <v/>
      </c>
      <c r="L37" s="72" t="str">
        <f t="shared" si="6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27</v>
      </c>
      <c r="E38" s="12" t="str">
        <f>IF(COUNT(N38:BV38)=0,"", COUNT(N38:BV38))</f>
        <v/>
      </c>
      <c r="F38" s="12" t="str">
        <f t="shared" si="5"/>
        <v/>
      </c>
      <c r="G38" s="71" t="str">
        <f>IFERROR(LARGE((N38:BV38),1),"")</f>
        <v/>
      </c>
      <c r="H38" s="71" t="str">
        <f>IFERROR(LARGE((N38:BV38),2),"")</f>
        <v/>
      </c>
      <c r="I38" s="71" t="str">
        <f>IFERROR(LARGE((N38:BV38),3),"")</f>
        <v/>
      </c>
      <c r="J38" s="71" t="str">
        <f>IFERROR(LARGE((N38:BV38),4),"")</f>
        <v/>
      </c>
      <c r="K38" s="71" t="str">
        <f t="shared" si="3"/>
        <v/>
      </c>
      <c r="L38" s="72" t="str">
        <f t="shared" si="6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A39" t="str">
        <f t="shared" ref="A39:A49" si="7">IF(D39="","",(RIGHT(D39,LEN(D39)-SEARCH(" ",D39,1))))</f>
        <v/>
      </c>
      <c r="B39" t="str">
        <f t="shared" ref="B39:B49" si="8">IF(D39="","",(LEFT(D39,SEARCH(" ",D39,1))))</f>
        <v/>
      </c>
      <c r="C39" s="12">
        <v>28</v>
      </c>
      <c r="E39" s="12" t="str">
        <f>IF(COUNT(N39:BV39)=0,"", COUNT(N39:BV39))</f>
        <v/>
      </c>
      <c r="F39" s="12" t="str">
        <f t="shared" ref="F39:F49" si="9">_xlfn.IFS(E39="","",E39=1,1,E39=2,2,E39=3,3,E39=4,4,E39=5,5,E39&gt;5,5)</f>
        <v/>
      </c>
      <c r="G39" s="71" t="str">
        <f>IFERROR(LARGE((N39:BV39),1),"")</f>
        <v/>
      </c>
      <c r="H39" s="71" t="str">
        <f>IFERROR(LARGE((N39:BV39),2),"")</f>
        <v/>
      </c>
      <c r="I39" s="71" t="str">
        <f>IFERROR(LARGE((N39:BV39),3),"")</f>
        <v/>
      </c>
      <c r="J39" s="71" t="str">
        <f>IFERROR(LARGE((N39:BV39),4),"")</f>
        <v/>
      </c>
      <c r="K39" s="71" t="str">
        <f t="shared" si="3"/>
        <v/>
      </c>
      <c r="L39" s="72" t="str">
        <f t="shared" ref="L39:L49" si="10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A40" t="str">
        <f t="shared" si="7"/>
        <v/>
      </c>
      <c r="B40" t="str">
        <f t="shared" si="8"/>
        <v/>
      </c>
      <c r="C40" s="12">
        <v>29</v>
      </c>
      <c r="E40" s="12" t="str">
        <f>IF(COUNT(N40:BV40)=0,"", COUNT(N40:BV40))</f>
        <v/>
      </c>
      <c r="F40" s="12" t="str">
        <f t="shared" si="9"/>
        <v/>
      </c>
      <c r="G40" s="71" t="str">
        <f>IFERROR(LARGE((N40:BV40),1),"")</f>
        <v/>
      </c>
      <c r="H40" s="71" t="str">
        <f>IFERROR(LARGE((N40:BV40),2),"")</f>
        <v/>
      </c>
      <c r="I40" s="71" t="str">
        <f>IFERROR(LARGE((N40:BV40),3),"")</f>
        <v/>
      </c>
      <c r="J40" s="71" t="str">
        <f>IFERROR(LARGE((N40:BV40),4),"")</f>
        <v/>
      </c>
      <c r="K40" s="71" t="str">
        <f t="shared" si="3"/>
        <v/>
      </c>
      <c r="L40" s="72" t="str">
        <f t="shared" si="10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A41" t="str">
        <f t="shared" si="7"/>
        <v/>
      </c>
      <c r="B41" t="str">
        <f t="shared" si="8"/>
        <v/>
      </c>
      <c r="C41" s="12">
        <v>30</v>
      </c>
      <c r="E41" s="12" t="str">
        <f>IF(COUNT(N41:BV41)=0,"", COUNT(N41:BV41))</f>
        <v/>
      </c>
      <c r="F41" s="12" t="str">
        <f t="shared" si="9"/>
        <v/>
      </c>
      <c r="G41" s="71" t="str">
        <f>IFERROR(LARGE((N41:BV41),1),"")</f>
        <v/>
      </c>
      <c r="H41" s="71" t="str">
        <f>IFERROR(LARGE((N41:BV41),2),"")</f>
        <v/>
      </c>
      <c r="I41" s="71" t="str">
        <f>IFERROR(LARGE((N41:BV41),3),"")</f>
        <v/>
      </c>
      <c r="J41" s="71" t="str">
        <f>IFERROR(LARGE((N41:BV41),4),"")</f>
        <v/>
      </c>
      <c r="K41" s="71" t="str">
        <f t="shared" si="3"/>
        <v/>
      </c>
      <c r="L41" s="72" t="str">
        <f t="shared" si="10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si="7"/>
        <v/>
      </c>
      <c r="B42" t="str">
        <f t="shared" si="8"/>
        <v/>
      </c>
      <c r="C42" s="12">
        <v>31</v>
      </c>
      <c r="E42" s="12" t="str">
        <f>IF(COUNT(N42:BV42)=0,"", COUNT(N42:BV42))</f>
        <v/>
      </c>
      <c r="F42" s="12" t="str">
        <f t="shared" si="9"/>
        <v/>
      </c>
      <c r="G42" s="71" t="str">
        <f>IFERROR(LARGE((N42:BV42),1),"")</f>
        <v/>
      </c>
      <c r="H42" s="71" t="str">
        <f>IFERROR(LARGE((N42:BV42),2),"")</f>
        <v/>
      </c>
      <c r="I42" s="71" t="str">
        <f>IFERROR(LARGE((N42:BV42),3),"")</f>
        <v/>
      </c>
      <c r="J42" s="71" t="str">
        <f>IFERROR(LARGE((N42:BV42),4),"")</f>
        <v/>
      </c>
      <c r="K42" s="71" t="str">
        <f t="shared" si="3"/>
        <v/>
      </c>
      <c r="L42" s="72" t="str">
        <f t="shared" si="10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7"/>
        <v/>
      </c>
      <c r="B43" t="str">
        <f t="shared" si="8"/>
        <v/>
      </c>
      <c r="C43" s="12">
        <v>32</v>
      </c>
      <c r="E43" s="12" t="str">
        <f>IF(COUNT(N43:BV43)=0,"", COUNT(N43:BV43))</f>
        <v/>
      </c>
      <c r="F43" s="12" t="str">
        <f t="shared" si="9"/>
        <v/>
      </c>
      <c r="G43" s="71" t="str">
        <f>IFERROR(LARGE((N43:BV43),1),"")</f>
        <v/>
      </c>
      <c r="H43" s="71" t="str">
        <f>IFERROR(LARGE((N43:BV43),2),"")</f>
        <v/>
      </c>
      <c r="I43" s="71" t="str">
        <f>IFERROR(LARGE((N43:BV43),3),"")</f>
        <v/>
      </c>
      <c r="J43" s="71" t="str">
        <f>IFERROR(LARGE((N43:BV43),4),"")</f>
        <v/>
      </c>
      <c r="K43" s="71" t="str">
        <f t="shared" si="3"/>
        <v/>
      </c>
      <c r="L43" s="72" t="str">
        <f t="shared" si="10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7"/>
        <v/>
      </c>
      <c r="B44" t="str">
        <f t="shared" si="8"/>
        <v/>
      </c>
      <c r="C44" s="12">
        <v>33</v>
      </c>
      <c r="E44" s="12" t="str">
        <f>IF(COUNT(N44:BV44)=0,"", COUNT(N44:BV44))</f>
        <v/>
      </c>
      <c r="F44" s="12" t="str">
        <f t="shared" si="9"/>
        <v/>
      </c>
      <c r="G44" s="71" t="str">
        <f>IFERROR(LARGE((N44:BV44),1),"")</f>
        <v/>
      </c>
      <c r="H44" s="71" t="str">
        <f>IFERROR(LARGE((N44:BV44),2),"")</f>
        <v/>
      </c>
      <c r="I44" s="71" t="str">
        <f>IFERROR(LARGE((N44:BV44),3),"")</f>
        <v/>
      </c>
      <c r="J44" s="71" t="str">
        <f>IFERROR(LARGE((N44:BV44),4),"")</f>
        <v/>
      </c>
      <c r="K44" s="71" t="str">
        <f t="shared" si="3"/>
        <v/>
      </c>
      <c r="L44" s="72" t="str">
        <f t="shared" si="10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7"/>
        <v/>
      </c>
      <c r="B45" t="str">
        <f t="shared" si="8"/>
        <v/>
      </c>
      <c r="C45" s="12">
        <v>34</v>
      </c>
      <c r="E45" s="12" t="str">
        <f>IF(COUNT(N45:BV45)=0,"", COUNT(N45:BV45))</f>
        <v/>
      </c>
      <c r="F45" s="12" t="str">
        <f t="shared" si="9"/>
        <v/>
      </c>
      <c r="G45" s="71" t="str">
        <f>IFERROR(LARGE((N45:BV45),1),"")</f>
        <v/>
      </c>
      <c r="H45" s="71" t="str">
        <f>IFERROR(LARGE((N45:BV45),2),"")</f>
        <v/>
      </c>
      <c r="I45" s="71" t="str">
        <f>IFERROR(LARGE((N45:BV45),3),"")</f>
        <v/>
      </c>
      <c r="J45" s="71" t="str">
        <f>IFERROR(LARGE((N45:BV45),4),"")</f>
        <v/>
      </c>
      <c r="K45" s="71" t="str">
        <f t="shared" si="3"/>
        <v/>
      </c>
      <c r="L45" s="72" t="str">
        <f t="shared" si="10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7"/>
        <v/>
      </c>
      <c r="B46" t="str">
        <f t="shared" si="8"/>
        <v/>
      </c>
      <c r="C46" s="12">
        <v>35</v>
      </c>
      <c r="E46" s="12" t="str">
        <f>IF(COUNT(N46:BV46)=0,"", COUNT(N46:BV46))</f>
        <v/>
      </c>
      <c r="F46" s="12" t="str">
        <f t="shared" si="9"/>
        <v/>
      </c>
      <c r="G46" s="71" t="str">
        <f>IFERROR(LARGE((N46:BV46),1),"")</f>
        <v/>
      </c>
      <c r="H46" s="71" t="str">
        <f>IFERROR(LARGE((N46:BV46),2),"")</f>
        <v/>
      </c>
      <c r="I46" s="71" t="str">
        <f>IFERROR(LARGE((N46:BV46),3),"")</f>
        <v/>
      </c>
      <c r="J46" s="71" t="str">
        <f>IFERROR(LARGE((N46:BV46),4),"")</f>
        <v/>
      </c>
      <c r="K46" s="71" t="str">
        <f t="shared" si="3"/>
        <v/>
      </c>
      <c r="L46" s="72" t="str">
        <f t="shared" si="10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7"/>
        <v/>
      </c>
      <c r="B47" t="str">
        <f t="shared" si="8"/>
        <v/>
      </c>
      <c r="C47" s="12">
        <v>36</v>
      </c>
      <c r="E47" s="12" t="str">
        <f>IF(COUNT(N47:BV47)=0,"", COUNT(N47:BV47))</f>
        <v/>
      </c>
      <c r="F47" s="12" t="str">
        <f t="shared" si="9"/>
        <v/>
      </c>
      <c r="G47" s="71" t="str">
        <f>IFERROR(LARGE((N47:BV47),1),"")</f>
        <v/>
      </c>
      <c r="H47" s="71" t="str">
        <f>IFERROR(LARGE((N47:BV47),2),"")</f>
        <v/>
      </c>
      <c r="I47" s="71" t="str">
        <f>IFERROR(LARGE((N47:BV47),3),"")</f>
        <v/>
      </c>
      <c r="J47" s="71" t="str">
        <f>IFERROR(LARGE((N47:BV47),4),"")</f>
        <v/>
      </c>
      <c r="K47" s="71" t="str">
        <f t="shared" si="3"/>
        <v/>
      </c>
      <c r="L47" s="72" t="str">
        <f t="shared" si="10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7"/>
        <v/>
      </c>
      <c r="B48" t="str">
        <f t="shared" si="8"/>
        <v/>
      </c>
      <c r="C48" s="12">
        <v>37</v>
      </c>
      <c r="E48" s="12" t="str">
        <f>IF(COUNT(N48:BV48)=0,"", COUNT(N48:BV48))</f>
        <v/>
      </c>
      <c r="F48" s="12" t="str">
        <f t="shared" si="9"/>
        <v/>
      </c>
      <c r="G48" s="71" t="str">
        <f>IFERROR(LARGE((N48:BV48),1),"")</f>
        <v/>
      </c>
      <c r="H48" s="71" t="str">
        <f>IFERROR(LARGE((N48:BV48),2),"")</f>
        <v/>
      </c>
      <c r="I48" s="71" t="str">
        <f>IFERROR(LARGE((N48:BV48),3),"")</f>
        <v/>
      </c>
      <c r="J48" s="71" t="str">
        <f>IFERROR(LARGE((N48:BV48),4),"")</f>
        <v/>
      </c>
      <c r="K48" s="71" t="str">
        <f t="shared" si="3"/>
        <v/>
      </c>
      <c r="L48" s="72" t="str">
        <f t="shared" si="10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7"/>
        <v/>
      </c>
      <c r="B49" t="str">
        <f t="shared" si="8"/>
        <v/>
      </c>
      <c r="C49" s="12">
        <v>38</v>
      </c>
      <c r="E49" s="12" t="str">
        <f>IF(COUNT(N49:BV49)=0,"", COUNT(N49:BV49))</f>
        <v/>
      </c>
      <c r="F49" s="12" t="str">
        <f t="shared" si="9"/>
        <v/>
      </c>
      <c r="G49" s="71" t="str">
        <f>IFERROR(LARGE((N49:BV49),1),"")</f>
        <v/>
      </c>
      <c r="H49" s="71" t="str">
        <f>IFERROR(LARGE((N49:BV49),2),"")</f>
        <v/>
      </c>
      <c r="I49" s="71" t="str">
        <f>IFERROR(LARGE((N49:BV49),3),"")</f>
        <v/>
      </c>
      <c r="J49" s="71" t="str">
        <f>IFERROR(LARGE((N49:BV49),4),"")</f>
        <v/>
      </c>
      <c r="K49" s="71" t="str">
        <f t="shared" si="3"/>
        <v/>
      </c>
      <c r="L49" s="72" t="str">
        <f t="shared" si="10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E50" s="12" t="str">
        <f>IF(COUNT(N50:BV50)=0,"", COUNT(N50:BV50))</f>
        <v/>
      </c>
      <c r="F50" s="12" t="str">
        <f t="shared" ref="F50" si="11">_xlfn.IFS(E50="","",E50=1,1,E50=2,2,E50=3,3,E50=4,4,E50=5,5,E50&gt;5,5)</f>
        <v/>
      </c>
      <c r="G50" s="71" t="str">
        <f>IFERROR(LARGE((N50:BV50),1),"")</f>
        <v/>
      </c>
      <c r="H50" s="71" t="str">
        <f>IFERROR(LARGE((N50:BV50),2),"")</f>
        <v/>
      </c>
      <c r="I50" s="71" t="str">
        <f>IFERROR(LARGE((N50:BV50),3),"")</f>
        <v/>
      </c>
      <c r="J50" s="71" t="str">
        <f>IFERROR(LARGE((N50:BV50),4),"")</f>
        <v/>
      </c>
      <c r="K50" s="71" t="str">
        <f t="shared" si="3"/>
        <v/>
      </c>
      <c r="L50" s="72" t="str">
        <f t="shared" ref="L50" si="12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</sheetData>
  <sortState xmlns:xlrd2="http://schemas.microsoft.com/office/spreadsheetml/2017/richdata2" ref="A14:BV35">
    <sortCondition ref="A14:A35"/>
  </sortState>
  <mergeCells count="4">
    <mergeCell ref="G12:K12"/>
    <mergeCell ref="B5:E5"/>
    <mergeCell ref="B6:E6"/>
    <mergeCell ref="B7:E7"/>
  </mergeCells>
  <phoneticPr fontId="8" type="noConversion"/>
  <conditionalFormatting sqref="N14:BV50">
    <cfRule type="containsText" dxfId="58" priority="1" operator="containsText" text="Score">
      <formula>NOT(ISERROR(SEARCH("Score",N14)))</formula>
    </cfRule>
    <cfRule type="cellIs" dxfId="57" priority="2" operator="greaterThanOrEqual">
      <formula>$K14</formula>
    </cfRule>
    <cfRule type="cellIs" dxfId="56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H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6" ht="18.5" x14ac:dyDescent="0.45">
      <c r="B1" s="1" t="s">
        <v>0</v>
      </c>
    </row>
    <row r="2" spans="1:86" ht="18.5" x14ac:dyDescent="0.45">
      <c r="B2" s="1" t="s">
        <v>28</v>
      </c>
    </row>
    <row r="3" spans="1:86" x14ac:dyDescent="0.35">
      <c r="B3" s="2" t="str">
        <f>Summary!B2</f>
        <v>October 13, 2025</v>
      </c>
    </row>
    <row r="5" spans="1:86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86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86" x14ac:dyDescent="0.35">
      <c r="B7" s="102" t="s">
        <v>4</v>
      </c>
      <c r="C7" s="102"/>
      <c r="D7" s="102"/>
      <c r="E7" s="103"/>
      <c r="F7" s="6">
        <v>625</v>
      </c>
      <c r="I7" s="5"/>
    </row>
    <row r="10" spans="1:86" ht="18.5" x14ac:dyDescent="0.45">
      <c r="C10" s="7" t="s">
        <v>5</v>
      </c>
    </row>
    <row r="11" spans="1:8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>
        <v>2025</v>
      </c>
      <c r="CA11" s="64">
        <v>2025</v>
      </c>
      <c r="CB11" s="64">
        <v>2025</v>
      </c>
      <c r="CC11" s="64">
        <v>2025</v>
      </c>
      <c r="CD11" s="64" t="s">
        <v>15</v>
      </c>
      <c r="CE11" s="64" t="s">
        <v>15</v>
      </c>
      <c r="CF11" s="64" t="s">
        <v>15</v>
      </c>
      <c r="CG11" s="64" t="s">
        <v>15</v>
      </c>
      <c r="CH11" s="64" t="s">
        <v>15</v>
      </c>
    </row>
    <row r="12" spans="1:8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45</v>
      </c>
      <c r="U12" s="64" t="s">
        <v>45</v>
      </c>
      <c r="V12" s="64" t="s">
        <v>36</v>
      </c>
      <c r="W12" s="64" t="s">
        <v>36</v>
      </c>
      <c r="X12" s="64" t="s">
        <v>37</v>
      </c>
      <c r="Y12" s="64" t="s">
        <v>37</v>
      </c>
      <c r="Z12" s="64" t="s">
        <v>37</v>
      </c>
      <c r="AA12" s="64" t="s">
        <v>37</v>
      </c>
      <c r="AB12" s="64" t="s">
        <v>37</v>
      </c>
      <c r="AC12" s="64" t="s">
        <v>37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38</v>
      </c>
      <c r="AL12" s="64" t="s">
        <v>39</v>
      </c>
      <c r="AM12" s="64" t="s">
        <v>39</v>
      </c>
      <c r="AN12" s="64" t="s">
        <v>39</v>
      </c>
      <c r="AO12" s="64" t="s">
        <v>39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139</v>
      </c>
      <c r="AW12" s="64" t="s">
        <v>139</v>
      </c>
      <c r="AX12" s="64" t="s">
        <v>139</v>
      </c>
      <c r="AY12" s="64" t="s">
        <v>139</v>
      </c>
      <c r="AZ12" s="64" t="s">
        <v>139</v>
      </c>
      <c r="BA12" s="64" t="s">
        <v>139</v>
      </c>
      <c r="BB12" s="64" t="s">
        <v>139</v>
      </c>
      <c r="BC12" s="64" t="s">
        <v>40</v>
      </c>
      <c r="BD12" s="64" t="s">
        <v>40</v>
      </c>
      <c r="BE12" s="64" t="s">
        <v>40</v>
      </c>
      <c r="BF12" s="64" t="s">
        <v>41</v>
      </c>
      <c r="BG12" s="64" t="s">
        <v>41</v>
      </c>
      <c r="BH12" s="64" t="s">
        <v>41</v>
      </c>
      <c r="BI12" s="64" t="s">
        <v>41</v>
      </c>
      <c r="BJ12" s="64" t="s">
        <v>42</v>
      </c>
      <c r="BK12" s="64" t="s">
        <v>42</v>
      </c>
      <c r="BL12" s="64" t="s">
        <v>43</v>
      </c>
      <c r="BM12" s="64" t="s">
        <v>43</v>
      </c>
      <c r="BN12" s="64" t="s">
        <v>43</v>
      </c>
      <c r="BO12" s="64" t="s">
        <v>43</v>
      </c>
      <c r="BP12" s="64" t="s">
        <v>43</v>
      </c>
      <c r="BQ12" s="64" t="s">
        <v>180</v>
      </c>
      <c r="BR12" s="64" t="s">
        <v>180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180</v>
      </c>
      <c r="BY12" s="64" t="s">
        <v>197</v>
      </c>
      <c r="BZ12" s="64" t="s">
        <v>197</v>
      </c>
      <c r="CA12" s="64" t="s">
        <v>197</v>
      </c>
      <c r="CB12" s="64" t="s">
        <v>197</v>
      </c>
      <c r="CC12" s="64" t="s">
        <v>197</v>
      </c>
      <c r="CD12" s="64" t="s">
        <v>16</v>
      </c>
      <c r="CE12" s="64" t="s">
        <v>16</v>
      </c>
      <c r="CF12" s="64" t="s">
        <v>16</v>
      </c>
      <c r="CG12" s="64" t="s">
        <v>16</v>
      </c>
      <c r="CH12" s="64" t="s">
        <v>16</v>
      </c>
    </row>
    <row r="13" spans="1:8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54</v>
      </c>
      <c r="Q13" s="64" t="s">
        <v>55</v>
      </c>
      <c r="R13" s="64" t="s">
        <v>55</v>
      </c>
      <c r="S13" s="64" t="s">
        <v>54</v>
      </c>
      <c r="T13" s="64" t="s">
        <v>117</v>
      </c>
      <c r="U13" s="64" t="s">
        <v>118</v>
      </c>
      <c r="V13" s="64" t="s">
        <v>56</v>
      </c>
      <c r="W13" s="64" t="s">
        <v>56</v>
      </c>
      <c r="X13" s="64" t="s">
        <v>119</v>
      </c>
      <c r="Y13" s="64" t="s">
        <v>119</v>
      </c>
      <c r="Z13" s="64" t="s">
        <v>120</v>
      </c>
      <c r="AA13" s="64" t="s">
        <v>120</v>
      </c>
      <c r="AB13" s="64" t="s">
        <v>50</v>
      </c>
      <c r="AC13" s="64" t="s">
        <v>50</v>
      </c>
      <c r="AD13" s="64" t="s">
        <v>46</v>
      </c>
      <c r="AE13" s="64" t="s">
        <v>46</v>
      </c>
      <c r="AF13" s="64" t="s">
        <v>47</v>
      </c>
      <c r="AG13" s="64" t="s">
        <v>47</v>
      </c>
      <c r="AH13" s="64" t="s">
        <v>121</v>
      </c>
      <c r="AI13" s="64" t="s">
        <v>121</v>
      </c>
      <c r="AJ13" s="64" t="s">
        <v>124</v>
      </c>
      <c r="AK13" s="64" t="s">
        <v>125</v>
      </c>
      <c r="AL13" s="64" t="s">
        <v>128</v>
      </c>
      <c r="AM13" s="64" t="s">
        <v>130</v>
      </c>
      <c r="AN13" s="64" t="s">
        <v>53</v>
      </c>
      <c r="AO13" s="64" t="s">
        <v>54</v>
      </c>
      <c r="AP13" s="64" t="s">
        <v>136</v>
      </c>
      <c r="AQ13" s="64" t="s">
        <v>136</v>
      </c>
      <c r="AR13" s="64" t="s">
        <v>137</v>
      </c>
      <c r="AS13" s="64" t="s">
        <v>137</v>
      </c>
      <c r="AT13" s="64" t="s">
        <v>49</v>
      </c>
      <c r="AU13" s="64" t="s">
        <v>142</v>
      </c>
      <c r="AV13" s="64" t="s">
        <v>140</v>
      </c>
      <c r="AW13" s="64" t="s">
        <v>75</v>
      </c>
      <c r="AX13" s="64" t="s">
        <v>140</v>
      </c>
      <c r="AY13" s="64" t="s">
        <v>152</v>
      </c>
      <c r="AZ13" s="64" t="s">
        <v>143</v>
      </c>
      <c r="BA13" s="64" t="s">
        <v>143</v>
      </c>
      <c r="BB13" s="64" t="s">
        <v>144</v>
      </c>
      <c r="BC13" s="64" t="s">
        <v>54</v>
      </c>
      <c r="BD13" s="64" t="s">
        <v>53</v>
      </c>
      <c r="BE13" s="64" t="s">
        <v>164</v>
      </c>
      <c r="BF13" s="64" t="s">
        <v>53</v>
      </c>
      <c r="BG13" s="64" t="s">
        <v>51</v>
      </c>
      <c r="BH13" s="64" t="s">
        <v>168</v>
      </c>
      <c r="BI13" s="64" t="s">
        <v>169</v>
      </c>
      <c r="BJ13" s="64" t="s">
        <v>170</v>
      </c>
      <c r="BK13" s="64" t="s">
        <v>171</v>
      </c>
      <c r="BL13" s="64" t="s">
        <v>52</v>
      </c>
      <c r="BM13" s="64" t="s">
        <v>174</v>
      </c>
      <c r="BN13" s="64" t="s">
        <v>54</v>
      </c>
      <c r="BO13" s="64" t="s">
        <v>175</v>
      </c>
      <c r="BP13" s="64" t="s">
        <v>176</v>
      </c>
      <c r="BQ13" s="64" t="s">
        <v>181</v>
      </c>
      <c r="BR13" s="64" t="s">
        <v>182</v>
      </c>
      <c r="BS13" s="64" t="s">
        <v>183</v>
      </c>
      <c r="BT13" s="64" t="s">
        <v>54</v>
      </c>
      <c r="BU13" s="64" t="s">
        <v>188</v>
      </c>
      <c r="BV13" s="64" t="s">
        <v>53</v>
      </c>
      <c r="BW13" s="64" t="s">
        <v>189</v>
      </c>
      <c r="BX13" s="64" t="s">
        <v>190</v>
      </c>
      <c r="BY13" s="64" t="s">
        <v>198</v>
      </c>
      <c r="BZ13" s="64" t="s">
        <v>199</v>
      </c>
      <c r="CA13" s="64" t="s">
        <v>200</v>
      </c>
      <c r="CB13" s="64" t="s">
        <v>206</v>
      </c>
      <c r="CC13" s="64" t="s">
        <v>207</v>
      </c>
      <c r="CD13" s="64" t="s">
        <v>194</v>
      </c>
      <c r="CE13" s="64" t="s">
        <v>195</v>
      </c>
      <c r="CF13" s="64" t="s">
        <v>196</v>
      </c>
      <c r="CG13" s="64" t="s">
        <v>204</v>
      </c>
      <c r="CH13" s="64" t="s">
        <v>205</v>
      </c>
    </row>
    <row r="14" spans="1:86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151</v>
      </c>
      <c r="E14" s="12">
        <f t="shared" ref="E14:E45" si="2">IF(COUNT(N14:CH14)=0,"", COUNT(N14:CH14))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IFERROR(LARGE((N14:CH14),1),"")</f>
        <v>625.20000000000005</v>
      </c>
      <c r="H14" s="71" t="str">
        <f t="shared" ref="H14:H45" si="5">IFERROR(LARGE((N14:CH14),2),"")</f>
        <v/>
      </c>
      <c r="I14" s="71" t="str">
        <f t="shared" ref="I14:I45" si="6">IFERROR(LARGE((N14:CH14),3),"")</f>
        <v/>
      </c>
      <c r="J14" s="71" t="str">
        <f t="shared" ref="J14:J45" si="7">IFERROR(LARGE((N14:CH14),4),"")</f>
        <v/>
      </c>
      <c r="K14" s="71" t="str">
        <f t="shared" ref="K14:K45" si="8">IFERROR(LARGE((N14:CH14),5),"")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>
        <v>625.20000000000005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  <c r="CD14" s="12" t="s">
        <v>12</v>
      </c>
      <c r="CE14" s="12" t="s">
        <v>12</v>
      </c>
      <c r="CF14" s="12" t="s">
        <v>12</v>
      </c>
      <c r="CG14" s="12" t="s">
        <v>12</v>
      </c>
      <c r="CH14" s="12" t="s">
        <v>12</v>
      </c>
    </row>
    <row r="15" spans="1:86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91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>
        <v>620.4</v>
      </c>
      <c r="W15" s="12">
        <v>624.5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>
        <v>626.79999999999995</v>
      </c>
      <c r="BA15" s="12">
        <v>628.70000000000005</v>
      </c>
      <c r="BB15" s="12" t="s">
        <v>12</v>
      </c>
      <c r="BC15" s="12" t="s">
        <v>12</v>
      </c>
      <c r="BD15" s="12" t="s">
        <v>12</v>
      </c>
      <c r="BE15" s="12">
        <v>626.9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>
        <v>623.6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  <c r="CD15" s="12" t="s">
        <v>12</v>
      </c>
      <c r="CE15" s="12" t="s">
        <v>12</v>
      </c>
      <c r="CF15" s="12" t="s">
        <v>12</v>
      </c>
      <c r="CG15" s="12" t="s">
        <v>12</v>
      </c>
      <c r="CH15" s="12" t="s">
        <v>12</v>
      </c>
    </row>
    <row r="16" spans="1:86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93</v>
      </c>
      <c r="E16" s="12">
        <f t="shared" si="2"/>
        <v>10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624.1</v>
      </c>
      <c r="U16" s="12" t="s">
        <v>12</v>
      </c>
      <c r="V16" s="12">
        <v>626.20000000000005</v>
      </c>
      <c r="W16" s="12">
        <v>627.4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628.1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>
        <v>620.79999999999995</v>
      </c>
      <c r="BA16" s="12">
        <v>617.20000000000005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628.20000000000005</v>
      </c>
      <c r="BI16" s="12">
        <v>623.1</v>
      </c>
      <c r="BJ16" s="12">
        <v>621.70000000000005</v>
      </c>
      <c r="BK16" s="12">
        <v>626.9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  <c r="CD16" s="12" t="s">
        <v>12</v>
      </c>
      <c r="CE16" s="12" t="s">
        <v>12</v>
      </c>
      <c r="CF16" s="12" t="s">
        <v>12</v>
      </c>
      <c r="CG16" s="12" t="s">
        <v>12</v>
      </c>
      <c r="CH16" s="12" t="s">
        <v>12</v>
      </c>
    </row>
    <row r="17" spans="1:86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126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625.9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>
        <v>610.20000000000005</v>
      </c>
      <c r="AQ17" s="12">
        <v>618.70000000000005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617.29999999999995</v>
      </c>
      <c r="BA17" s="12">
        <v>618.70000000000005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613.79999999999995</v>
      </c>
      <c r="BK17" s="12">
        <v>619.1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  <c r="CD17" s="12" t="s">
        <v>12</v>
      </c>
      <c r="CE17" s="12" t="s">
        <v>12</v>
      </c>
      <c r="CF17" s="12" t="s">
        <v>12</v>
      </c>
      <c r="CG17" s="12" t="s">
        <v>12</v>
      </c>
      <c r="CH17" s="12" t="s">
        <v>12</v>
      </c>
    </row>
    <row r="18" spans="1:86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98</v>
      </c>
      <c r="E18" s="12">
        <f t="shared" si="2"/>
        <v>11</v>
      </c>
      <c r="F18" s="12">
        <f t="shared" si="3"/>
        <v>5</v>
      </c>
      <c r="G18" s="71">
        <f t="shared" si="4"/>
        <v>623</v>
      </c>
      <c r="H18" s="71">
        <f t="shared" si="5"/>
        <v>621.79999999999995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621.4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>
        <v>623</v>
      </c>
      <c r="U18" s="12">
        <v>620.5</v>
      </c>
      <c r="V18" s="12">
        <v>607.6</v>
      </c>
      <c r="W18" s="12">
        <v>615.20000000000005</v>
      </c>
      <c r="X18" s="12">
        <v>621.1</v>
      </c>
      <c r="Y18" s="12">
        <v>615.4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611.29999999999995</v>
      </c>
      <c r="AK18" s="12">
        <v>620.6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612.9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>
        <v>613</v>
      </c>
      <c r="BK18" s="12">
        <v>621.79999999999995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  <c r="CD18" s="12" t="s">
        <v>12</v>
      </c>
      <c r="CE18" s="12" t="s">
        <v>12</v>
      </c>
      <c r="CF18" s="12" t="s">
        <v>12</v>
      </c>
      <c r="CG18" s="12" t="s">
        <v>12</v>
      </c>
      <c r="CH18" s="12" t="s">
        <v>12</v>
      </c>
    </row>
    <row r="19" spans="1:86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165</v>
      </c>
      <c r="E19" s="12">
        <f t="shared" si="2"/>
        <v>6</v>
      </c>
      <c r="F19" s="12">
        <f t="shared" si="3"/>
        <v>5</v>
      </c>
      <c r="G19" s="71">
        <f t="shared" si="4"/>
        <v>627.4</v>
      </c>
      <c r="H19" s="71">
        <f t="shared" si="5"/>
        <v>626.70000000000005</v>
      </c>
      <c r="I19" s="71">
        <f t="shared" si="6"/>
        <v>626.4</v>
      </c>
      <c r="J19" s="71">
        <f t="shared" si="7"/>
        <v>625.1</v>
      </c>
      <c r="K19" s="71">
        <f t="shared" si="8"/>
        <v>624.1</v>
      </c>
      <c r="L19" s="72">
        <f t="shared" si="9"/>
        <v>625.93999999999994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>
        <v>627.4</v>
      </c>
      <c r="BG19" s="12" t="s">
        <v>12</v>
      </c>
      <c r="BH19" s="12">
        <v>625.1</v>
      </c>
      <c r="BI19" s="12">
        <v>626.70000000000005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>
        <v>617</v>
      </c>
      <c r="BW19" s="12" t="s">
        <v>12</v>
      </c>
      <c r="BX19" s="12" t="s">
        <v>12</v>
      </c>
      <c r="BY19" s="12" t="s">
        <v>12</v>
      </c>
      <c r="BZ19" s="12">
        <v>626.4</v>
      </c>
      <c r="CA19" s="12">
        <v>624.1</v>
      </c>
      <c r="CB19" s="12" t="s">
        <v>12</v>
      </c>
      <c r="CC19" s="12" t="s">
        <v>12</v>
      </c>
      <c r="CD19" s="12" t="s">
        <v>12</v>
      </c>
      <c r="CE19" s="12" t="s">
        <v>12</v>
      </c>
      <c r="CF19" s="12" t="s">
        <v>12</v>
      </c>
      <c r="CG19" s="12" t="s">
        <v>12</v>
      </c>
      <c r="CH19" s="12" t="s">
        <v>12</v>
      </c>
    </row>
    <row r="20" spans="1:86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82</v>
      </c>
      <c r="E20" s="12">
        <f t="shared" si="2"/>
        <v>6</v>
      </c>
      <c r="F20" s="12">
        <f t="shared" si="3"/>
        <v>5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>
        <f t="shared" si="8"/>
        <v>618.9</v>
      </c>
      <c r="L20" s="72">
        <f t="shared" si="9"/>
        <v>621.16000000000008</v>
      </c>
      <c r="N20" s="12" t="s">
        <v>12</v>
      </c>
      <c r="O20" s="12" t="s">
        <v>12</v>
      </c>
      <c r="P20" s="12" t="s">
        <v>12</v>
      </c>
      <c r="Q20" s="12">
        <v>621.70000000000005</v>
      </c>
      <c r="R20" s="12">
        <v>619.5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>
        <v>621.70000000000005</v>
      </c>
      <c r="BI20" s="12">
        <v>624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>
        <v>617.4</v>
      </c>
      <c r="CA20" s="12">
        <v>618.9</v>
      </c>
      <c r="CB20" s="12" t="s">
        <v>12</v>
      </c>
      <c r="CC20" s="12" t="s">
        <v>12</v>
      </c>
      <c r="CD20" s="12" t="s">
        <v>12</v>
      </c>
      <c r="CE20" s="12" t="s">
        <v>12</v>
      </c>
      <c r="CF20" s="12" t="s">
        <v>12</v>
      </c>
      <c r="CG20" s="12" t="s">
        <v>12</v>
      </c>
      <c r="CH20" s="12" t="s">
        <v>12</v>
      </c>
    </row>
    <row r="21" spans="1:86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134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625.20000000000005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>
        <v>624.70000000000005</v>
      </c>
      <c r="AZ21" s="12">
        <v>624.70000000000005</v>
      </c>
      <c r="BA21" s="12">
        <v>628.79999999999995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621.4</v>
      </c>
      <c r="BK21" s="12">
        <v>625.20000000000005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  <c r="CD21" s="12" t="s">
        <v>12</v>
      </c>
      <c r="CE21" s="12" t="s">
        <v>12</v>
      </c>
      <c r="CF21" s="12" t="s">
        <v>12</v>
      </c>
      <c r="CG21" s="12" t="s">
        <v>12</v>
      </c>
      <c r="CH21" s="12" t="s">
        <v>12</v>
      </c>
    </row>
    <row r="22" spans="1:86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83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622.1</v>
      </c>
      <c r="U22" s="12">
        <v>624.20000000000005</v>
      </c>
      <c r="V22" s="12">
        <v>627.4</v>
      </c>
      <c r="W22" s="12">
        <v>624.70000000000005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>
        <v>620</v>
      </c>
      <c r="AQ22" s="12">
        <v>622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>
        <v>619</v>
      </c>
      <c r="BA22" s="12">
        <v>621.20000000000005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620.5</v>
      </c>
      <c r="BI22" s="12">
        <v>623.4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  <c r="CD22" s="12" t="s">
        <v>12</v>
      </c>
      <c r="CE22" s="12" t="s">
        <v>12</v>
      </c>
      <c r="CF22" s="12" t="s">
        <v>12</v>
      </c>
      <c r="CG22" s="12" t="s">
        <v>12</v>
      </c>
      <c r="CH22" s="12" t="s">
        <v>12</v>
      </c>
    </row>
    <row r="23" spans="1:86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88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>
        <v>627.70000000000005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  <c r="CD23" s="12" t="s">
        <v>12</v>
      </c>
      <c r="CE23" s="12" t="s">
        <v>12</v>
      </c>
      <c r="CF23" s="12" t="s">
        <v>12</v>
      </c>
      <c r="CG23" s="12" t="s">
        <v>12</v>
      </c>
      <c r="CH23" s="12" t="s">
        <v>12</v>
      </c>
    </row>
    <row r="24" spans="1:86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97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>
        <v>618.6</v>
      </c>
      <c r="W24" s="12">
        <v>613.70000000000005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>
        <v>617</v>
      </c>
      <c r="BA24" s="12">
        <v>621.1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  <c r="CD24" s="12" t="s">
        <v>12</v>
      </c>
      <c r="CE24" s="12" t="s">
        <v>12</v>
      </c>
      <c r="CF24" s="12" t="s">
        <v>12</v>
      </c>
      <c r="CG24" s="12" t="s">
        <v>12</v>
      </c>
      <c r="CH24" s="12" t="s">
        <v>12</v>
      </c>
    </row>
    <row r="25" spans="1:86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112</v>
      </c>
      <c r="E25" s="12">
        <f t="shared" si="2"/>
        <v>6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625.5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625.9</v>
      </c>
      <c r="BA25" s="12">
        <v>618.1</v>
      </c>
      <c r="BB25" s="12" t="s">
        <v>12</v>
      </c>
      <c r="BC25" s="12">
        <v>620.29999999999995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>
        <v>620.1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615.20000000000005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  <c r="CD25" s="12" t="s">
        <v>12</v>
      </c>
      <c r="CE25" s="12" t="s">
        <v>12</v>
      </c>
      <c r="CF25" s="12" t="s">
        <v>12</v>
      </c>
      <c r="CG25" s="12" t="s">
        <v>12</v>
      </c>
      <c r="CH25" s="12" t="s">
        <v>12</v>
      </c>
    </row>
    <row r="26" spans="1:86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150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>
        <v>625.5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>
        <v>624.79999999999995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  <c r="CD26" s="12" t="s">
        <v>12</v>
      </c>
      <c r="CE26" s="12" t="s">
        <v>12</v>
      </c>
      <c r="CF26" s="12" t="s">
        <v>12</v>
      </c>
      <c r="CG26" s="12" t="s">
        <v>12</v>
      </c>
      <c r="CH26" s="12" t="s">
        <v>12</v>
      </c>
    </row>
    <row r="27" spans="1:86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116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>
        <v>627.79999999999995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621.1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>
        <v>616.5</v>
      </c>
      <c r="BA27" s="12">
        <v>621.79999999999995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  <c r="CD27" s="12" t="s">
        <v>12</v>
      </c>
      <c r="CE27" s="12" t="s">
        <v>12</v>
      </c>
      <c r="CF27" s="12" t="s">
        <v>12</v>
      </c>
      <c r="CG27" s="12" t="s">
        <v>12</v>
      </c>
      <c r="CH27" s="12" t="s">
        <v>12</v>
      </c>
    </row>
    <row r="28" spans="1:86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87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622.20000000000005</v>
      </c>
      <c r="W28" s="12">
        <v>626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613.1</v>
      </c>
      <c r="AM28" s="12">
        <v>624.20000000000005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>
        <v>615.79999999999995</v>
      </c>
      <c r="BA28" s="12">
        <v>623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624.1</v>
      </c>
      <c r="BI28" s="12">
        <v>627.70000000000005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  <c r="CD28" s="12" t="s">
        <v>12</v>
      </c>
      <c r="CE28" s="12" t="s">
        <v>12</v>
      </c>
      <c r="CF28" s="12" t="s">
        <v>12</v>
      </c>
      <c r="CG28" s="12" t="s">
        <v>12</v>
      </c>
      <c r="CH28" s="12" t="s">
        <v>12</v>
      </c>
    </row>
    <row r="29" spans="1:86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81</v>
      </c>
      <c r="E29" s="12">
        <f t="shared" si="2"/>
        <v>20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624.29999999999995</v>
      </c>
      <c r="L29" s="72">
        <f t="shared" si="9"/>
        <v>625.64</v>
      </c>
      <c r="N29" s="12" t="s">
        <v>12</v>
      </c>
      <c r="O29" s="12" t="s">
        <v>12</v>
      </c>
      <c r="P29" s="12" t="s">
        <v>12</v>
      </c>
      <c r="Q29" s="12">
        <v>625.4</v>
      </c>
      <c r="R29" s="12">
        <v>618.5</v>
      </c>
      <c r="S29" s="12">
        <v>625.9</v>
      </c>
      <c r="T29" s="12">
        <v>623.20000000000005</v>
      </c>
      <c r="U29" s="12">
        <v>626.9</v>
      </c>
      <c r="V29" s="12">
        <v>617.6</v>
      </c>
      <c r="W29" s="12">
        <v>625.70000000000005</v>
      </c>
      <c r="X29" s="12">
        <v>611.6</v>
      </c>
      <c r="Y29" s="12">
        <v>616.70000000000005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617.79999999999995</v>
      </c>
      <c r="AG29" s="12">
        <v>621.5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621.29999999999995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620.1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>
        <v>621.1</v>
      </c>
      <c r="BK29" s="12">
        <v>615.29999999999995</v>
      </c>
      <c r="BL29" s="12">
        <v>618.70000000000005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624.29999999999995</v>
      </c>
      <c r="BS29" s="12">
        <v>623.79999999999995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>
        <v>616.9</v>
      </c>
      <c r="CA29" s="12">
        <v>617.9</v>
      </c>
      <c r="CB29" s="12" t="s">
        <v>12</v>
      </c>
      <c r="CC29" s="12" t="s">
        <v>12</v>
      </c>
      <c r="CD29" s="12" t="s">
        <v>12</v>
      </c>
      <c r="CE29" s="12" t="s">
        <v>12</v>
      </c>
      <c r="CF29" s="12" t="s">
        <v>12</v>
      </c>
      <c r="CG29" s="12" t="s">
        <v>12</v>
      </c>
      <c r="CH29" s="12" t="s">
        <v>12</v>
      </c>
    </row>
    <row r="30" spans="1:86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89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>
        <v>624.1</v>
      </c>
      <c r="W30" s="12">
        <v>617.4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622.5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>
        <v>627.4</v>
      </c>
      <c r="BA30" s="12">
        <v>621.5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  <c r="CD30" s="12" t="s">
        <v>12</v>
      </c>
      <c r="CE30" s="12" t="s">
        <v>12</v>
      </c>
      <c r="CF30" s="12" t="s">
        <v>12</v>
      </c>
      <c r="CG30" s="12" t="s">
        <v>12</v>
      </c>
      <c r="CH30" s="12" t="s">
        <v>12</v>
      </c>
    </row>
    <row r="31" spans="1:86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84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627.4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  <c r="CD31" s="12" t="s">
        <v>12</v>
      </c>
      <c r="CE31" s="12" t="s">
        <v>12</v>
      </c>
      <c r="CF31" s="12" t="s">
        <v>12</v>
      </c>
      <c r="CG31" s="12" t="s">
        <v>12</v>
      </c>
      <c r="CH31" s="12" t="s">
        <v>12</v>
      </c>
    </row>
    <row r="32" spans="1:86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96</v>
      </c>
      <c r="E32" s="12">
        <f t="shared" si="2"/>
        <v>11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622.4</v>
      </c>
      <c r="L32" s="72">
        <f t="shared" si="9"/>
        <v>625.08000000000004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>
        <v>624.70000000000005</v>
      </c>
      <c r="W32" s="12">
        <v>621.20000000000005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627.1</v>
      </c>
      <c r="AC32" s="12">
        <v>627.1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>
        <v>624.1</v>
      </c>
      <c r="AO32" s="12" t="s">
        <v>12</v>
      </c>
      <c r="AP32" s="12" t="s">
        <v>12</v>
      </c>
      <c r="AQ32" s="12" t="s">
        <v>12</v>
      </c>
      <c r="AR32" s="12">
        <v>622</v>
      </c>
      <c r="AS32" s="12">
        <v>619.29999999999995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>
        <v>617.1</v>
      </c>
      <c r="BI32" s="12">
        <v>622.4</v>
      </c>
      <c r="BJ32" s="12">
        <v>618.9</v>
      </c>
      <c r="BK32" s="12">
        <v>619.6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  <c r="CD32" s="12" t="s">
        <v>12</v>
      </c>
      <c r="CE32" s="12" t="s">
        <v>12</v>
      </c>
      <c r="CF32" s="12" t="s">
        <v>12</v>
      </c>
      <c r="CG32" s="12" t="s">
        <v>12</v>
      </c>
      <c r="CH32" s="12" t="s">
        <v>12</v>
      </c>
    </row>
    <row r="33" spans="1:86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92</v>
      </c>
      <c r="E33" s="12">
        <f t="shared" si="2"/>
        <v>22</v>
      </c>
      <c r="F33" s="12">
        <f t="shared" si="3"/>
        <v>5</v>
      </c>
      <c r="G33" s="71">
        <f t="shared" si="4"/>
        <v>632.29999999999995</v>
      </c>
      <c r="H33" s="71">
        <f t="shared" si="5"/>
        <v>629.79999999999995</v>
      </c>
      <c r="I33" s="71">
        <f t="shared" si="6"/>
        <v>629.29999999999995</v>
      </c>
      <c r="J33" s="71">
        <f t="shared" si="7"/>
        <v>629.1</v>
      </c>
      <c r="K33" s="71">
        <f t="shared" si="8"/>
        <v>629</v>
      </c>
      <c r="L33" s="72">
        <f t="shared" si="9"/>
        <v>629.9</v>
      </c>
      <c r="N33" s="12" t="s">
        <v>12</v>
      </c>
      <c r="O33" s="12" t="s">
        <v>12</v>
      </c>
      <c r="P33" s="12" t="s">
        <v>12</v>
      </c>
      <c r="Q33" s="12">
        <v>626.70000000000005</v>
      </c>
      <c r="R33" s="12">
        <v>629</v>
      </c>
      <c r="S33" s="12">
        <v>626.9</v>
      </c>
      <c r="T33" s="12">
        <v>623.70000000000005</v>
      </c>
      <c r="U33" s="12">
        <v>629.1</v>
      </c>
      <c r="V33" s="12">
        <v>623</v>
      </c>
      <c r="W33" s="12">
        <v>623.1</v>
      </c>
      <c r="X33" s="12" t="s">
        <v>12</v>
      </c>
      <c r="Y33" s="12" t="s">
        <v>12</v>
      </c>
      <c r="Z33" s="12">
        <v>622.9</v>
      </c>
      <c r="AA33" s="12">
        <v>620.70000000000005</v>
      </c>
      <c r="AB33" s="12" t="s">
        <v>12</v>
      </c>
      <c r="AC33" s="12" t="s">
        <v>12</v>
      </c>
      <c r="AD33" s="12">
        <v>612.70000000000005</v>
      </c>
      <c r="AE33" s="12">
        <v>622.9</v>
      </c>
      <c r="AF33" s="12" t="s">
        <v>12</v>
      </c>
      <c r="AG33" s="12" t="s">
        <v>12</v>
      </c>
      <c r="AH33" s="12">
        <v>625.4</v>
      </c>
      <c r="AI33" s="12">
        <v>624.1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632.29999999999995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>
        <v>619.29999999999995</v>
      </c>
      <c r="BA33" s="12">
        <v>622.6</v>
      </c>
      <c r="BB33" s="12" t="s">
        <v>12</v>
      </c>
      <c r="BC33" s="12" t="s">
        <v>12</v>
      </c>
      <c r="BD33" s="12" t="s">
        <v>12</v>
      </c>
      <c r="BE33" s="12">
        <v>620.29999999999995</v>
      </c>
      <c r="BF33" s="12" t="s">
        <v>12</v>
      </c>
      <c r="BG33" s="12">
        <v>625.5</v>
      </c>
      <c r="BH33" s="12" t="s">
        <v>12</v>
      </c>
      <c r="BI33" s="12" t="s">
        <v>12</v>
      </c>
      <c r="BJ33" s="12">
        <v>620.5</v>
      </c>
      <c r="BK33" s="12">
        <v>625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>
        <v>629.29999999999995</v>
      </c>
      <c r="CC33" s="12">
        <v>629.79999999999995</v>
      </c>
      <c r="CD33" s="12" t="s">
        <v>12</v>
      </c>
      <c r="CE33" s="12" t="s">
        <v>12</v>
      </c>
      <c r="CF33" s="12" t="s">
        <v>12</v>
      </c>
      <c r="CG33" s="12" t="s">
        <v>12</v>
      </c>
      <c r="CH33" s="12" t="s">
        <v>12</v>
      </c>
    </row>
    <row r="34" spans="1:86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95</v>
      </c>
      <c r="E34" s="12">
        <f t="shared" si="2"/>
        <v>22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625</v>
      </c>
      <c r="Q34" s="12" t="s">
        <v>12</v>
      </c>
      <c r="R34" s="12" t="s">
        <v>12</v>
      </c>
      <c r="S34" s="12">
        <v>627.9</v>
      </c>
      <c r="T34" s="12" t="s">
        <v>12</v>
      </c>
      <c r="U34" s="12" t="s">
        <v>12</v>
      </c>
      <c r="V34" s="12">
        <v>624.20000000000005</v>
      </c>
      <c r="W34" s="12">
        <v>622.9</v>
      </c>
      <c r="X34" s="12" t="s">
        <v>12</v>
      </c>
      <c r="Y34" s="12" t="s">
        <v>12</v>
      </c>
      <c r="Z34" s="12">
        <v>626.6</v>
      </c>
      <c r="AA34" s="12">
        <v>626.20000000000005</v>
      </c>
      <c r="AB34" s="12" t="s">
        <v>12</v>
      </c>
      <c r="AC34" s="12" t="s">
        <v>12</v>
      </c>
      <c r="AD34" s="12">
        <v>626.9</v>
      </c>
      <c r="AE34" s="12">
        <v>630.4</v>
      </c>
      <c r="AF34" s="12" t="s">
        <v>12</v>
      </c>
      <c r="AG34" s="12" t="s">
        <v>12</v>
      </c>
      <c r="AH34" s="12">
        <v>630.9</v>
      </c>
      <c r="AI34" s="12">
        <v>631.4</v>
      </c>
      <c r="AJ34" s="12">
        <v>624.20000000000005</v>
      </c>
      <c r="AK34" s="12">
        <v>628.20000000000005</v>
      </c>
      <c r="AL34" s="12">
        <v>607.6</v>
      </c>
      <c r="AM34" s="12" t="s">
        <v>12</v>
      </c>
      <c r="AN34" s="12" t="s">
        <v>12</v>
      </c>
      <c r="AO34" s="12">
        <v>625.70000000000005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>
        <v>623.70000000000005</v>
      </c>
      <c r="BA34" s="12">
        <v>631.1</v>
      </c>
      <c r="BB34" s="12" t="s">
        <v>12</v>
      </c>
      <c r="BC34" s="12" t="s">
        <v>12</v>
      </c>
      <c r="BD34" s="12" t="s">
        <v>12</v>
      </c>
      <c r="BE34" s="12">
        <v>627.5</v>
      </c>
      <c r="BF34" s="12" t="s">
        <v>12</v>
      </c>
      <c r="BG34" s="12" t="s">
        <v>12</v>
      </c>
      <c r="BH34" s="12">
        <v>631.4</v>
      </c>
      <c r="BI34" s="12">
        <v>629.1</v>
      </c>
      <c r="BJ34" s="12">
        <v>625.29999999999995</v>
      </c>
      <c r="BK34" s="12">
        <v>628.70000000000005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>
        <v>625.9</v>
      </c>
      <c r="CC34" s="12" t="s">
        <v>12</v>
      </c>
      <c r="CD34" s="12" t="s">
        <v>12</v>
      </c>
      <c r="CE34" s="12" t="s">
        <v>12</v>
      </c>
      <c r="CF34" s="12" t="s">
        <v>12</v>
      </c>
      <c r="CG34" s="12" t="s">
        <v>12</v>
      </c>
      <c r="CH34" s="12" t="s">
        <v>12</v>
      </c>
    </row>
    <row r="35" spans="1:86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131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>
        <v>628.79999999999995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  <c r="CD35" s="12" t="s">
        <v>12</v>
      </c>
      <c r="CE35" s="12" t="s">
        <v>12</v>
      </c>
      <c r="CF35" s="12" t="s">
        <v>12</v>
      </c>
      <c r="CG35" s="12" t="s">
        <v>12</v>
      </c>
      <c r="CH35" s="12" t="s">
        <v>12</v>
      </c>
    </row>
    <row r="36" spans="1:86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78</v>
      </c>
      <c r="E36" s="12">
        <f t="shared" si="2"/>
        <v>8</v>
      </c>
      <c r="F36" s="12">
        <f t="shared" si="3"/>
        <v>5</v>
      </c>
      <c r="G36" s="71">
        <f t="shared" si="4"/>
        <v>631.5</v>
      </c>
      <c r="H36" s="71">
        <f t="shared" si="5"/>
        <v>631.1</v>
      </c>
      <c r="I36" s="71">
        <f t="shared" si="6"/>
        <v>630.79999999999995</v>
      </c>
      <c r="J36" s="71">
        <f t="shared" si="7"/>
        <v>630.6</v>
      </c>
      <c r="K36" s="71">
        <f t="shared" si="8"/>
        <v>629</v>
      </c>
      <c r="L36" s="72">
        <f t="shared" si="9"/>
        <v>630.6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>
        <v>628.79999999999995</v>
      </c>
      <c r="AQ36" s="12">
        <v>626.1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>
        <v>627.29999999999995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>
        <v>631.1</v>
      </c>
      <c r="BH36" s="12" t="s">
        <v>12</v>
      </c>
      <c r="BI36" s="12" t="s">
        <v>12</v>
      </c>
      <c r="BJ36" s="12">
        <v>629</v>
      </c>
      <c r="BK36" s="12">
        <v>630.6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>
        <v>630.79999999999995</v>
      </c>
      <c r="CA36" s="12">
        <v>631.5</v>
      </c>
      <c r="CB36" s="12" t="s">
        <v>12</v>
      </c>
      <c r="CC36" s="12" t="s">
        <v>12</v>
      </c>
      <c r="CD36" s="12" t="s">
        <v>12</v>
      </c>
      <c r="CE36" s="12" t="s">
        <v>12</v>
      </c>
      <c r="CF36" s="12" t="s">
        <v>12</v>
      </c>
      <c r="CG36" s="12" t="s">
        <v>12</v>
      </c>
      <c r="CH36" s="12" t="s">
        <v>12</v>
      </c>
    </row>
    <row r="37" spans="1:86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99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>
        <v>616.1</v>
      </c>
      <c r="BA37" s="12">
        <v>623.4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  <c r="CD37" s="12" t="s">
        <v>12</v>
      </c>
      <c r="CE37" s="12" t="s">
        <v>12</v>
      </c>
      <c r="CF37" s="12" t="s">
        <v>12</v>
      </c>
      <c r="CG37" s="12" t="s">
        <v>12</v>
      </c>
      <c r="CH37" s="12" t="s">
        <v>12</v>
      </c>
    </row>
    <row r="38" spans="1:86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108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>
        <v>628.20000000000005</v>
      </c>
      <c r="BD38" s="12" t="s">
        <v>12</v>
      </c>
      <c r="BE38" s="12" t="s">
        <v>12</v>
      </c>
      <c r="BF38" s="12">
        <v>630.79999999999995</v>
      </c>
      <c r="BG38" s="12" t="s">
        <v>12</v>
      </c>
      <c r="BH38" s="12">
        <v>626.70000000000005</v>
      </c>
      <c r="BI38" s="12">
        <v>629</v>
      </c>
      <c r="BJ38" s="12">
        <v>627.1</v>
      </c>
      <c r="BK38" s="12">
        <v>629.20000000000005</v>
      </c>
      <c r="BL38" s="12" t="s">
        <v>12</v>
      </c>
      <c r="BM38" s="12" t="s">
        <v>12</v>
      </c>
      <c r="BN38" s="12">
        <v>633.70000000000005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  <c r="CD38" s="12" t="s">
        <v>12</v>
      </c>
      <c r="CE38" s="12" t="s">
        <v>12</v>
      </c>
      <c r="CF38" s="12" t="s">
        <v>12</v>
      </c>
      <c r="CG38" s="12" t="s">
        <v>12</v>
      </c>
      <c r="CH38" s="12" t="s">
        <v>12</v>
      </c>
    </row>
    <row r="39" spans="1:86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135</v>
      </c>
      <c r="E39" s="12">
        <f t="shared" si="2"/>
        <v>10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>
        <v>625.5</v>
      </c>
      <c r="AO39" s="12" t="s">
        <v>12</v>
      </c>
      <c r="AP39" s="12">
        <v>616.70000000000005</v>
      </c>
      <c r="AQ39" s="12" t="s">
        <v>12</v>
      </c>
      <c r="AR39" s="12">
        <v>616.4</v>
      </c>
      <c r="AS39" s="12" t="s">
        <v>12</v>
      </c>
      <c r="AT39" s="12" t="s">
        <v>12</v>
      </c>
      <c r="AU39" s="12" t="s">
        <v>12</v>
      </c>
      <c r="AV39" s="12">
        <v>622.6</v>
      </c>
      <c r="AW39" s="12" t="s">
        <v>12</v>
      </c>
      <c r="AX39" s="12" t="s">
        <v>12</v>
      </c>
      <c r="AY39" s="12" t="s">
        <v>12</v>
      </c>
      <c r="AZ39" s="12">
        <v>618.4</v>
      </c>
      <c r="BA39" s="12">
        <v>619.4</v>
      </c>
      <c r="BB39" s="12" t="s">
        <v>12</v>
      </c>
      <c r="BC39" s="12" t="s">
        <v>12</v>
      </c>
      <c r="BD39" s="12">
        <v>624.70000000000005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>
        <v>625.6</v>
      </c>
      <c r="BK39" s="12">
        <v>624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>
        <v>615.1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  <c r="CD39" s="12" t="s">
        <v>12</v>
      </c>
      <c r="CE39" s="12" t="s">
        <v>12</v>
      </c>
      <c r="CF39" s="12" t="s">
        <v>12</v>
      </c>
      <c r="CG39" s="12" t="s">
        <v>12</v>
      </c>
      <c r="CH39" s="12" t="s">
        <v>12</v>
      </c>
    </row>
    <row r="40" spans="1:86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100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>
        <v>620.6</v>
      </c>
      <c r="W40" s="12">
        <v>619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>
        <v>620.29999999999995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>
        <v>621.1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  <c r="CD40" s="12" t="s">
        <v>12</v>
      </c>
      <c r="CE40" s="12" t="s">
        <v>12</v>
      </c>
      <c r="CF40" s="12" t="s">
        <v>12</v>
      </c>
      <c r="CG40" s="12" t="s">
        <v>12</v>
      </c>
      <c r="CH40" s="12" t="s">
        <v>12</v>
      </c>
    </row>
    <row r="41" spans="1:86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133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>
        <v>626.5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  <c r="CD41" s="12" t="s">
        <v>12</v>
      </c>
      <c r="CE41" s="12" t="s">
        <v>12</v>
      </c>
      <c r="CF41" s="12" t="s">
        <v>12</v>
      </c>
      <c r="CG41" s="12" t="s">
        <v>12</v>
      </c>
      <c r="CH41" s="12" t="s">
        <v>12</v>
      </c>
    </row>
    <row r="42" spans="1:86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86</v>
      </c>
      <c r="E42" s="12">
        <f t="shared" si="2"/>
        <v>9</v>
      </c>
      <c r="F42" s="12">
        <f t="shared" si="3"/>
        <v>5</v>
      </c>
      <c r="G42" s="71">
        <f t="shared" si="4"/>
        <v>626.9</v>
      </c>
      <c r="H42" s="71">
        <f t="shared" si="5"/>
        <v>626</v>
      </c>
      <c r="I42" s="71">
        <f t="shared" si="6"/>
        <v>625.20000000000005</v>
      </c>
      <c r="J42" s="71">
        <f t="shared" si="7"/>
        <v>625.1</v>
      </c>
      <c r="K42" s="71">
        <f t="shared" si="8"/>
        <v>623.5</v>
      </c>
      <c r="L42" s="72">
        <f t="shared" si="9"/>
        <v>625.34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622.4</v>
      </c>
      <c r="W42" s="12">
        <v>623.5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>
        <v>619</v>
      </c>
      <c r="AN42" s="12" t="s">
        <v>12</v>
      </c>
      <c r="AO42" s="12" t="s">
        <v>12</v>
      </c>
      <c r="AP42" s="12">
        <v>622.5</v>
      </c>
      <c r="AQ42" s="12">
        <v>625.1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>
        <v>622.9</v>
      </c>
      <c r="BA42" s="12">
        <v>625.20000000000005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626</v>
      </c>
      <c r="BI42" s="12">
        <v>626.9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  <c r="CD42" s="12" t="s">
        <v>12</v>
      </c>
      <c r="CE42" s="12" t="s">
        <v>12</v>
      </c>
      <c r="CF42" s="12" t="s">
        <v>12</v>
      </c>
      <c r="CG42" s="12" t="s">
        <v>12</v>
      </c>
      <c r="CH42" s="12" t="s">
        <v>12</v>
      </c>
    </row>
    <row r="43" spans="1:86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113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>
        <v>628.29999999999995</v>
      </c>
      <c r="W43" s="12">
        <v>629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>
        <v>627.29999999999995</v>
      </c>
      <c r="BI43" s="12">
        <v>626.29999999999995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  <c r="CD43" s="12" t="s">
        <v>12</v>
      </c>
      <c r="CE43" s="12" t="s">
        <v>12</v>
      </c>
      <c r="CF43" s="12" t="s">
        <v>12</v>
      </c>
      <c r="CG43" s="12" t="s">
        <v>12</v>
      </c>
      <c r="CH43" s="12" t="s">
        <v>12</v>
      </c>
    </row>
    <row r="44" spans="1:86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94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>
        <v>618.9</v>
      </c>
      <c r="R44" s="12">
        <v>622.1</v>
      </c>
      <c r="S44" s="12" t="s">
        <v>12</v>
      </c>
      <c r="T44" s="12" t="s">
        <v>12</v>
      </c>
      <c r="U44" s="12" t="s">
        <v>12</v>
      </c>
      <c r="V44" s="12">
        <v>628.5</v>
      </c>
      <c r="W44" s="12">
        <v>630.1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>
        <v>628.29999999999995</v>
      </c>
      <c r="AC44" s="12">
        <v>628.5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>
        <v>626.79999999999995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>
        <v>627.5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624</v>
      </c>
      <c r="BG44" s="12" t="s">
        <v>12</v>
      </c>
      <c r="BH44" s="12" t="s">
        <v>12</v>
      </c>
      <c r="BI44" s="12" t="s">
        <v>12</v>
      </c>
      <c r="BJ44" s="12">
        <v>622.6</v>
      </c>
      <c r="BK44" s="12">
        <v>621.79999999999995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  <c r="CD44" s="12" t="s">
        <v>12</v>
      </c>
      <c r="CE44" s="12" t="s">
        <v>12</v>
      </c>
      <c r="CF44" s="12" t="s">
        <v>12</v>
      </c>
      <c r="CG44" s="12" t="s">
        <v>12</v>
      </c>
      <c r="CH44" s="12" t="s">
        <v>12</v>
      </c>
    </row>
    <row r="45" spans="1:86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110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>
        <v>627.29999999999995</v>
      </c>
      <c r="AQ45" s="12" t="s">
        <v>12</v>
      </c>
      <c r="AR45" s="12">
        <v>623.79999999999995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>
        <v>617.1</v>
      </c>
      <c r="BA45" s="12">
        <v>615.5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>
        <v>615</v>
      </c>
      <c r="BG45" s="12" t="s">
        <v>12</v>
      </c>
      <c r="BH45" s="12">
        <v>619</v>
      </c>
      <c r="BI45" s="12">
        <v>621.6</v>
      </c>
      <c r="BJ45" s="12">
        <v>621.1</v>
      </c>
      <c r="BK45" s="12">
        <v>623.5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  <c r="CD45" s="12" t="s">
        <v>12</v>
      </c>
      <c r="CE45" s="12" t="s">
        <v>12</v>
      </c>
      <c r="CF45" s="12" t="s">
        <v>12</v>
      </c>
      <c r="CG45" s="12" t="s">
        <v>12</v>
      </c>
      <c r="CH45" s="12" t="s">
        <v>12</v>
      </c>
    </row>
    <row r="46" spans="1:86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101</v>
      </c>
      <c r="E46" s="12">
        <f t="shared" ref="E46:E77" si="10">IF(COUNT(N46:CH46)=0,"", COUNT(N46:CH46))</f>
        <v>2</v>
      </c>
      <c r="F46" s="12">
        <f t="shared" si="3"/>
        <v>2</v>
      </c>
      <c r="G46" s="71">
        <f t="shared" ref="G46:G77" si="11">IFERROR(LARGE((N46:CH46),1),"")</f>
        <v>618.4</v>
      </c>
      <c r="H46" s="71">
        <f t="shared" ref="H46:H77" si="12">IFERROR(LARGE((N46:CH46),2),"")</f>
        <v>615.5</v>
      </c>
      <c r="I46" s="71" t="str">
        <f t="shared" ref="I46:I77" si="13">IFERROR(LARGE((N46:CH46),3),"")</f>
        <v/>
      </c>
      <c r="J46" s="71" t="str">
        <f t="shared" ref="J46:J77" si="14">IFERROR(LARGE((N46:CH46),4),"")</f>
        <v/>
      </c>
      <c r="K46" s="71" t="str">
        <f t="shared" ref="K46:K77" si="15">IFERROR(LARGE((N46:CH46),5),"")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>
        <v>618.4</v>
      </c>
      <c r="BA46" s="12">
        <v>615.5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  <c r="CD46" s="12" t="s">
        <v>12</v>
      </c>
      <c r="CE46" s="12" t="s">
        <v>12</v>
      </c>
      <c r="CF46" s="12" t="s">
        <v>12</v>
      </c>
      <c r="CG46" s="12" t="s">
        <v>12</v>
      </c>
      <c r="CH46" s="12" t="s">
        <v>12</v>
      </c>
    </row>
    <row r="47" spans="1:86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85</v>
      </c>
      <c r="E47" s="12">
        <f t="shared" si="10"/>
        <v>10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623.1</v>
      </c>
      <c r="W47" s="12">
        <v>621.5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>
        <v>629.20000000000005</v>
      </c>
      <c r="BA47" s="12">
        <v>628.5</v>
      </c>
      <c r="BB47" s="12" t="s">
        <v>12</v>
      </c>
      <c r="BC47" s="12" t="s">
        <v>12</v>
      </c>
      <c r="BD47" s="12" t="s">
        <v>12</v>
      </c>
      <c r="BE47" s="12">
        <v>629.29999999999995</v>
      </c>
      <c r="BF47" s="12" t="s">
        <v>12</v>
      </c>
      <c r="BG47" s="12" t="s">
        <v>12</v>
      </c>
      <c r="BH47" s="12">
        <v>624.29999999999995</v>
      </c>
      <c r="BI47" s="12">
        <v>620.70000000000005</v>
      </c>
      <c r="BJ47" s="12">
        <v>627.5</v>
      </c>
      <c r="BK47" s="12">
        <v>627.6</v>
      </c>
      <c r="BL47" s="12" t="s">
        <v>12</v>
      </c>
      <c r="BM47" s="12">
        <v>625.20000000000005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  <c r="CD47" s="12" t="s">
        <v>12</v>
      </c>
      <c r="CE47" s="12" t="s">
        <v>12</v>
      </c>
      <c r="CF47" s="12" t="s">
        <v>12</v>
      </c>
      <c r="CG47" s="12" t="s">
        <v>12</v>
      </c>
      <c r="CH47" s="12" t="s">
        <v>12</v>
      </c>
    </row>
    <row r="48" spans="1:86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148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>
        <v>626.5</v>
      </c>
      <c r="BA48" s="12">
        <v>619.29999999999995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621</v>
      </c>
      <c r="BI48" s="12">
        <v>623</v>
      </c>
      <c r="BJ48" s="12">
        <v>624.20000000000005</v>
      </c>
      <c r="BK48" s="12">
        <v>623.9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  <c r="CD48" s="12" t="s">
        <v>12</v>
      </c>
      <c r="CE48" s="12" t="s">
        <v>12</v>
      </c>
      <c r="CF48" s="12" t="s">
        <v>12</v>
      </c>
      <c r="CG48" s="12" t="s">
        <v>12</v>
      </c>
      <c r="CH48" s="12" t="s">
        <v>12</v>
      </c>
    </row>
    <row r="49" spans="1:86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76</v>
      </c>
      <c r="E49" s="12">
        <f t="shared" si="10"/>
        <v>12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>
        <v>629.1</v>
      </c>
      <c r="AE49" s="12">
        <v>633.5</v>
      </c>
      <c r="AF49" s="12">
        <v>634.1</v>
      </c>
      <c r="AG49" s="12">
        <v>627.9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>
        <v>632.70000000000005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631.6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>
        <v>630.70000000000005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630.1</v>
      </c>
      <c r="BI49" s="12">
        <v>629.5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>
        <v>628.1</v>
      </c>
      <c r="BP49" s="12">
        <v>629.4</v>
      </c>
      <c r="BQ49" s="12">
        <v>629.70000000000005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  <c r="CD49" s="12" t="s">
        <v>12</v>
      </c>
      <c r="CE49" s="12" t="s">
        <v>12</v>
      </c>
      <c r="CF49" s="12" t="s">
        <v>12</v>
      </c>
      <c r="CG49" s="12" t="s">
        <v>12</v>
      </c>
      <c r="CH49" s="12" t="s">
        <v>12</v>
      </c>
    </row>
    <row r="50" spans="1:86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132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>
        <v>627.1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>
        <v>626.20000000000005</v>
      </c>
      <c r="BA50" s="12">
        <v>629.1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624.9</v>
      </c>
      <c r="BI50" s="12">
        <v>624.4</v>
      </c>
      <c r="BJ50" s="12">
        <v>625</v>
      </c>
      <c r="BK50" s="12">
        <v>626.6</v>
      </c>
      <c r="BL50" s="12">
        <v>624.9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  <c r="CD50" s="12" t="s">
        <v>12</v>
      </c>
      <c r="CE50" s="12" t="s">
        <v>12</v>
      </c>
      <c r="CF50" s="12" t="s">
        <v>12</v>
      </c>
      <c r="CG50" s="12" t="s">
        <v>12</v>
      </c>
      <c r="CH50" s="12" t="s">
        <v>12</v>
      </c>
    </row>
    <row r="51" spans="1:86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161</v>
      </c>
      <c r="E51" s="12">
        <f t="shared" si="10"/>
        <v>5</v>
      </c>
      <c r="F51" s="12">
        <f t="shared" si="3"/>
        <v>5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>
        <f t="shared" si="14"/>
        <v>615.9</v>
      </c>
      <c r="K51" s="71">
        <f t="shared" si="15"/>
        <v>613.9</v>
      </c>
      <c r="L51" s="72">
        <f t="shared" si="9"/>
        <v>620.88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>
        <v>625.1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>
        <v>626.5</v>
      </c>
      <c r="BK51" s="12">
        <v>623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>
        <v>615.9</v>
      </c>
      <c r="BX51" s="12">
        <v>613.9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  <c r="CD51" s="12" t="s">
        <v>12</v>
      </c>
      <c r="CE51" s="12" t="s">
        <v>12</v>
      </c>
      <c r="CF51" s="12" t="s">
        <v>12</v>
      </c>
      <c r="CG51" s="12" t="s">
        <v>12</v>
      </c>
      <c r="CH51" s="12" t="s">
        <v>12</v>
      </c>
    </row>
    <row r="52" spans="1:86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80</v>
      </c>
      <c r="E52" s="12">
        <f t="shared" si="10"/>
        <v>7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626.79999999999995</v>
      </c>
      <c r="J52" s="71">
        <f t="shared" si="14"/>
        <v>625.5</v>
      </c>
      <c r="K52" s="71">
        <f t="shared" si="15"/>
        <v>623.79999999999995</v>
      </c>
      <c r="L52" s="72">
        <f t="shared" si="9"/>
        <v>626.93999999999994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625.5</v>
      </c>
      <c r="W52" s="12">
        <v>623.6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>
        <v>623.5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>
        <v>623.79999999999995</v>
      </c>
      <c r="BF52" s="12" t="s">
        <v>12</v>
      </c>
      <c r="BG52" s="12">
        <v>629.9</v>
      </c>
      <c r="BH52" s="12" t="s">
        <v>12</v>
      </c>
      <c r="BI52" s="12" t="s">
        <v>12</v>
      </c>
      <c r="BJ52" s="12">
        <v>626.79999999999995</v>
      </c>
      <c r="BK52" s="12">
        <v>628.70000000000005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  <c r="CD52" s="12" t="s">
        <v>12</v>
      </c>
      <c r="CE52" s="12" t="s">
        <v>12</v>
      </c>
      <c r="CF52" s="12" t="s">
        <v>12</v>
      </c>
      <c r="CG52" s="12" t="s">
        <v>12</v>
      </c>
      <c r="CH52" s="12" t="s">
        <v>12</v>
      </c>
    </row>
    <row r="53" spans="1:86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77</v>
      </c>
      <c r="E53" s="12">
        <f t="shared" si="10"/>
        <v>18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629.6</v>
      </c>
      <c r="L53" s="72">
        <f t="shared" si="9"/>
        <v>629.95999999999992</v>
      </c>
      <c r="N53" s="12" t="s">
        <v>12</v>
      </c>
      <c r="O53" s="12" t="s">
        <v>12</v>
      </c>
      <c r="P53" s="12" t="s">
        <v>12</v>
      </c>
      <c r="Q53" s="12">
        <v>623.6</v>
      </c>
      <c r="R53" s="12">
        <v>627.79999999999995</v>
      </c>
      <c r="S53" s="12" t="s">
        <v>12</v>
      </c>
      <c r="T53" s="12">
        <v>628.4</v>
      </c>
      <c r="U53" s="12">
        <v>629.9</v>
      </c>
      <c r="V53" s="12">
        <v>628.70000000000005</v>
      </c>
      <c r="W53" s="12">
        <v>627.20000000000005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>
        <v>628.79999999999995</v>
      </c>
      <c r="AE53" s="12">
        <v>629.5</v>
      </c>
      <c r="AF53" s="12">
        <v>630.20000000000005</v>
      </c>
      <c r="AG53" s="12">
        <v>624.9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>
        <v>627.4</v>
      </c>
      <c r="AQ53" s="12">
        <v>626.29999999999995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>
        <v>623.5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>
        <v>626.79999999999995</v>
      </c>
      <c r="BH53" s="12" t="s">
        <v>12</v>
      </c>
      <c r="BI53" s="12" t="s">
        <v>12</v>
      </c>
      <c r="BJ53" s="12">
        <v>628.79999999999995</v>
      </c>
      <c r="BK53" s="12">
        <v>629.6</v>
      </c>
      <c r="BL53" s="12" t="s">
        <v>12</v>
      </c>
      <c r="BM53" s="12" t="s">
        <v>12</v>
      </c>
      <c r="BN53" s="12">
        <v>630.5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>
        <v>629.6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  <c r="CD53" s="12" t="s">
        <v>12</v>
      </c>
      <c r="CE53" s="12" t="s">
        <v>12</v>
      </c>
      <c r="CF53" s="12" t="s">
        <v>12</v>
      </c>
      <c r="CG53" s="12" t="s">
        <v>12</v>
      </c>
      <c r="CH53" s="12" t="s">
        <v>12</v>
      </c>
    </row>
    <row r="54" spans="1:86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109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>
        <v>625</v>
      </c>
      <c r="W54" s="12">
        <v>626.6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  <c r="CD54" s="12" t="s">
        <v>12</v>
      </c>
      <c r="CE54" s="12" t="s">
        <v>12</v>
      </c>
      <c r="CF54" s="12" t="s">
        <v>12</v>
      </c>
      <c r="CG54" s="12" t="s">
        <v>12</v>
      </c>
      <c r="CH54" s="12" t="s">
        <v>12</v>
      </c>
    </row>
    <row r="55" spans="1:86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115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>
        <v>628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>
        <v>623.9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>
        <v>621.29999999999995</v>
      </c>
      <c r="BA55" s="12">
        <v>621.5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626.20000000000005</v>
      </c>
      <c r="BI55" s="12">
        <v>625.20000000000005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  <c r="CD55" s="12" t="s">
        <v>12</v>
      </c>
      <c r="CE55" s="12" t="s">
        <v>12</v>
      </c>
      <c r="CF55" s="12" t="s">
        <v>12</v>
      </c>
      <c r="CG55" s="12" t="s">
        <v>12</v>
      </c>
      <c r="CH55" s="12" t="s">
        <v>12</v>
      </c>
    </row>
    <row r="56" spans="1:86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79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629.4</v>
      </c>
      <c r="L56" s="72">
        <f t="shared" si="9"/>
        <v>630.29999999999995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627</v>
      </c>
      <c r="W56" s="12">
        <v>630.9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>
        <v>630.20000000000005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>
        <v>630.1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>
        <v>627.79999999999995</v>
      </c>
      <c r="BH56" s="12" t="s">
        <v>12</v>
      </c>
      <c r="BI56" s="12" t="s">
        <v>12</v>
      </c>
      <c r="BJ56" s="12">
        <v>624</v>
      </c>
      <c r="BK56" s="12">
        <v>629.4</v>
      </c>
      <c r="BL56" s="12" t="s">
        <v>12</v>
      </c>
      <c r="BM56" s="12" t="s">
        <v>12</v>
      </c>
      <c r="BN56" s="12">
        <v>630.9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>
        <v>628.4</v>
      </c>
      <c r="CC56" s="12" t="s">
        <v>12</v>
      </c>
      <c r="CD56" s="12" t="s">
        <v>12</v>
      </c>
      <c r="CE56" s="12" t="s">
        <v>12</v>
      </c>
      <c r="CF56" s="12" t="s">
        <v>12</v>
      </c>
      <c r="CG56" s="12" t="s">
        <v>12</v>
      </c>
      <c r="CH56" s="12" t="s">
        <v>12</v>
      </c>
    </row>
    <row r="57" spans="1:86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90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>
        <v>621</v>
      </c>
      <c r="W57" s="12">
        <v>622.9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>
        <v>624.9</v>
      </c>
      <c r="BA57" s="12">
        <v>623.29999999999995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>
        <v>625.5</v>
      </c>
      <c r="BG57" s="12" t="s">
        <v>12</v>
      </c>
      <c r="BH57" s="12">
        <v>627.79999999999995</v>
      </c>
      <c r="BI57" s="12">
        <v>627.70000000000005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  <c r="CD57" s="12" t="s">
        <v>12</v>
      </c>
      <c r="CE57" s="12" t="s">
        <v>12</v>
      </c>
      <c r="CF57" s="12" t="s">
        <v>12</v>
      </c>
      <c r="CG57" s="12" t="s">
        <v>12</v>
      </c>
      <c r="CH57" s="12" t="s">
        <v>12</v>
      </c>
    </row>
    <row r="58" spans="1:86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  <c r="CD58" s="12" t="s">
        <v>12</v>
      </c>
      <c r="CE58" s="12" t="s">
        <v>12</v>
      </c>
      <c r="CF58" s="12" t="s">
        <v>12</v>
      </c>
      <c r="CG58" s="12" t="s">
        <v>12</v>
      </c>
      <c r="CH58" s="12" t="s">
        <v>12</v>
      </c>
    </row>
    <row r="59" spans="1:86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  <c r="CD59" s="12" t="s">
        <v>12</v>
      </c>
      <c r="CE59" s="12" t="s">
        <v>12</v>
      </c>
      <c r="CF59" s="12" t="s">
        <v>12</v>
      </c>
      <c r="CG59" s="12" t="s">
        <v>12</v>
      </c>
      <c r="CH59" s="12" t="s">
        <v>12</v>
      </c>
    </row>
    <row r="60" spans="1:86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  <c r="CD60" s="12" t="s">
        <v>12</v>
      </c>
      <c r="CE60" s="12" t="s">
        <v>12</v>
      </c>
      <c r="CF60" s="12" t="s">
        <v>12</v>
      </c>
      <c r="CG60" s="12" t="s">
        <v>12</v>
      </c>
      <c r="CH60" s="12" t="s">
        <v>12</v>
      </c>
    </row>
    <row r="61" spans="1:86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  <c r="CD61" s="12" t="s">
        <v>12</v>
      </c>
      <c r="CE61" s="12" t="s">
        <v>12</v>
      </c>
      <c r="CF61" s="12" t="s">
        <v>12</v>
      </c>
      <c r="CG61" s="12" t="s">
        <v>12</v>
      </c>
      <c r="CH61" s="12" t="s">
        <v>12</v>
      </c>
    </row>
    <row r="62" spans="1:86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  <c r="CD62" s="12" t="s">
        <v>12</v>
      </c>
      <c r="CE62" s="12" t="s">
        <v>12</v>
      </c>
      <c r="CF62" s="12" t="s">
        <v>12</v>
      </c>
      <c r="CG62" s="12" t="s">
        <v>12</v>
      </c>
      <c r="CH62" s="12" t="s">
        <v>12</v>
      </c>
    </row>
    <row r="63" spans="1:86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  <c r="CD63" s="12" t="s">
        <v>12</v>
      </c>
      <c r="CE63" s="12" t="s">
        <v>12</v>
      </c>
      <c r="CF63" s="12" t="s">
        <v>12</v>
      </c>
      <c r="CG63" s="12" t="s">
        <v>12</v>
      </c>
      <c r="CH63" s="12" t="s">
        <v>12</v>
      </c>
    </row>
    <row r="64" spans="1:86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  <c r="CD64" s="12" t="s">
        <v>12</v>
      </c>
      <c r="CE64" s="12" t="s">
        <v>12</v>
      </c>
      <c r="CF64" s="12" t="s">
        <v>12</v>
      </c>
      <c r="CG64" s="12" t="s">
        <v>12</v>
      </c>
      <c r="CH64" s="12" t="s">
        <v>12</v>
      </c>
    </row>
    <row r="65" spans="1:86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  <c r="CD65" s="12" t="s">
        <v>12</v>
      </c>
      <c r="CE65" s="12" t="s">
        <v>12</v>
      </c>
      <c r="CF65" s="12" t="s">
        <v>12</v>
      </c>
      <c r="CG65" s="12" t="s">
        <v>12</v>
      </c>
      <c r="CH65" s="12" t="s">
        <v>12</v>
      </c>
    </row>
    <row r="66" spans="1:86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  <c r="CD66" s="12" t="s">
        <v>12</v>
      </c>
      <c r="CE66" s="12" t="s">
        <v>12</v>
      </c>
      <c r="CF66" s="12" t="s">
        <v>12</v>
      </c>
      <c r="CG66" s="12" t="s">
        <v>12</v>
      </c>
      <c r="CH66" s="12" t="s">
        <v>12</v>
      </c>
    </row>
    <row r="67" spans="1:86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  <c r="CD67" s="12" t="s">
        <v>12</v>
      </c>
      <c r="CE67" s="12" t="s">
        <v>12</v>
      </c>
      <c r="CF67" s="12" t="s">
        <v>12</v>
      </c>
      <c r="CG67" s="12" t="s">
        <v>12</v>
      </c>
      <c r="CH67" s="12" t="s">
        <v>12</v>
      </c>
    </row>
    <row r="68" spans="1:86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  <c r="CD68" s="12" t="s">
        <v>12</v>
      </c>
      <c r="CE68" s="12" t="s">
        <v>12</v>
      </c>
      <c r="CF68" s="12" t="s">
        <v>12</v>
      </c>
      <c r="CG68" s="12" t="s">
        <v>12</v>
      </c>
      <c r="CH68" s="12" t="s">
        <v>12</v>
      </c>
    </row>
    <row r="69" spans="1:86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  <c r="CD69" s="12" t="s">
        <v>12</v>
      </c>
      <c r="CE69" s="12" t="s">
        <v>12</v>
      </c>
      <c r="CF69" s="12" t="s">
        <v>12</v>
      </c>
      <c r="CG69" s="12" t="s">
        <v>12</v>
      </c>
      <c r="CH69" s="12" t="s">
        <v>12</v>
      </c>
    </row>
    <row r="70" spans="1:86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  <c r="CD70" s="12" t="s">
        <v>12</v>
      </c>
      <c r="CE70" s="12" t="s">
        <v>12</v>
      </c>
      <c r="CF70" s="12" t="s">
        <v>12</v>
      </c>
      <c r="CG70" s="12" t="s">
        <v>12</v>
      </c>
      <c r="CH70" s="12" t="s">
        <v>12</v>
      </c>
    </row>
    <row r="71" spans="1:86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  <c r="CD71" s="12" t="s">
        <v>12</v>
      </c>
      <c r="CE71" s="12" t="s">
        <v>12</v>
      </c>
      <c r="CF71" s="12" t="s">
        <v>12</v>
      </c>
      <c r="CG71" s="12" t="s">
        <v>12</v>
      </c>
      <c r="CH71" s="12" t="s">
        <v>12</v>
      </c>
    </row>
    <row r="72" spans="1:86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  <c r="CD72" s="12" t="s">
        <v>12</v>
      </c>
      <c r="CE72" s="12" t="s">
        <v>12</v>
      </c>
      <c r="CF72" s="12" t="s">
        <v>12</v>
      </c>
      <c r="CG72" s="12" t="s">
        <v>12</v>
      </c>
      <c r="CH72" s="12" t="s">
        <v>12</v>
      </c>
    </row>
    <row r="73" spans="1:86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  <c r="CD73" s="12" t="s">
        <v>12</v>
      </c>
      <c r="CE73" s="12" t="s">
        <v>12</v>
      </c>
      <c r="CF73" s="12" t="s">
        <v>12</v>
      </c>
      <c r="CG73" s="12" t="s">
        <v>12</v>
      </c>
      <c r="CH73" s="12" t="s">
        <v>12</v>
      </c>
    </row>
    <row r="74" spans="1:86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  <c r="CD74" s="12" t="s">
        <v>12</v>
      </c>
      <c r="CE74" s="12" t="s">
        <v>12</v>
      </c>
      <c r="CF74" s="12" t="s">
        <v>12</v>
      </c>
      <c r="CG74" s="12" t="s">
        <v>12</v>
      </c>
      <c r="CH74" s="12" t="s">
        <v>12</v>
      </c>
    </row>
    <row r="75" spans="1:86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  <c r="CD75" s="12" t="s">
        <v>12</v>
      </c>
      <c r="CE75" s="12" t="s">
        <v>12</v>
      </c>
      <c r="CF75" s="12" t="s">
        <v>12</v>
      </c>
      <c r="CG75" s="12" t="s">
        <v>12</v>
      </c>
      <c r="CH75" s="12" t="s">
        <v>12</v>
      </c>
    </row>
    <row r="76" spans="1:86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  <c r="CD76" s="12" t="s">
        <v>12</v>
      </c>
      <c r="CE76" s="12" t="s">
        <v>12</v>
      </c>
      <c r="CF76" s="12" t="s">
        <v>12</v>
      </c>
      <c r="CG76" s="12" t="s">
        <v>12</v>
      </c>
      <c r="CH76" s="12" t="s">
        <v>12</v>
      </c>
    </row>
    <row r="77" spans="1:86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  <c r="CD77" s="12" t="s">
        <v>12</v>
      </c>
      <c r="CE77" s="12" t="s">
        <v>12</v>
      </c>
      <c r="CF77" s="12" t="s">
        <v>12</v>
      </c>
      <c r="CG77" s="12" t="s">
        <v>12</v>
      </c>
      <c r="CH77" s="12" t="s">
        <v>12</v>
      </c>
    </row>
    <row r="78" spans="1:86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IF(COUNT(N78:CH78)=0,"", COUNT(N78:CH78))</f>
        <v/>
      </c>
      <c r="F78" s="12" t="str">
        <f t="shared" si="22"/>
        <v/>
      </c>
      <c r="G78" s="71" t="str">
        <f t="shared" ref="G78:G83" si="25">IFERROR(LARGE((N78:CH78),1),"")</f>
        <v/>
      </c>
      <c r="H78" s="71" t="str">
        <f t="shared" ref="H78:H83" si="26">IFERROR(LARGE((N78:CH78),2),"")</f>
        <v/>
      </c>
      <c r="I78" s="71" t="str">
        <f t="shared" ref="I78:I83" si="27">IFERROR(LARGE((N78:CH78),3),"")</f>
        <v/>
      </c>
      <c r="J78" s="71" t="str">
        <f t="shared" ref="J78:J83" si="28">IFERROR(LARGE((N78:CH78),4),"")</f>
        <v/>
      </c>
      <c r="K78" s="71" t="str">
        <f t="shared" ref="K78:K83" si="29">IFERROR(LARGE((N78:CH78),5),"")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  <c r="CD78" s="12" t="s">
        <v>12</v>
      </c>
      <c r="CE78" s="12" t="s">
        <v>12</v>
      </c>
      <c r="CF78" s="12" t="s">
        <v>12</v>
      </c>
      <c r="CG78" s="12" t="s">
        <v>12</v>
      </c>
      <c r="CH78" s="12" t="s">
        <v>12</v>
      </c>
    </row>
    <row r="79" spans="1:86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  <c r="CD79" s="12" t="s">
        <v>12</v>
      </c>
      <c r="CE79" s="12" t="s">
        <v>12</v>
      </c>
      <c r="CF79" s="12" t="s">
        <v>12</v>
      </c>
      <c r="CG79" s="12" t="s">
        <v>12</v>
      </c>
      <c r="CH79" s="12" t="s">
        <v>12</v>
      </c>
    </row>
    <row r="80" spans="1:86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  <c r="CD80" s="12" t="s">
        <v>12</v>
      </c>
      <c r="CE80" s="12" t="s">
        <v>12</v>
      </c>
      <c r="CF80" s="12" t="s">
        <v>12</v>
      </c>
      <c r="CG80" s="12" t="s">
        <v>12</v>
      </c>
      <c r="CH80" s="12" t="s">
        <v>12</v>
      </c>
    </row>
    <row r="81" spans="1:86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  <c r="CD81" s="12" t="s">
        <v>12</v>
      </c>
      <c r="CE81" s="12" t="s">
        <v>12</v>
      </c>
      <c r="CF81" s="12" t="s">
        <v>12</v>
      </c>
      <c r="CG81" s="12" t="s">
        <v>12</v>
      </c>
      <c r="CH81" s="12" t="s">
        <v>12</v>
      </c>
    </row>
    <row r="82" spans="1:86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  <c r="CD82" s="12" t="s">
        <v>12</v>
      </c>
      <c r="CE82" s="12" t="s">
        <v>12</v>
      </c>
      <c r="CF82" s="12" t="s">
        <v>12</v>
      </c>
      <c r="CG82" s="12" t="s">
        <v>12</v>
      </c>
      <c r="CH82" s="12" t="s">
        <v>12</v>
      </c>
    </row>
    <row r="83" spans="1:86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  <c r="CD83" s="12" t="s">
        <v>12</v>
      </c>
      <c r="CE83" s="12" t="s">
        <v>12</v>
      </c>
      <c r="CF83" s="12" t="s">
        <v>12</v>
      </c>
      <c r="CG83" s="12" t="s">
        <v>12</v>
      </c>
      <c r="CH83" s="12" t="s">
        <v>12</v>
      </c>
    </row>
  </sheetData>
  <sortState xmlns:xlrd2="http://schemas.microsoft.com/office/spreadsheetml/2017/richdata2" ref="A14:CH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CH83">
    <cfRule type="containsText" dxfId="55" priority="1" operator="containsText" text="Score">
      <formula>NOT(ISERROR(SEARCH("Score",N14)))</formula>
    </cfRule>
    <cfRule type="cellIs" dxfId="54" priority="2" operator="greaterThanOrEqual">
      <formula>$K14</formula>
    </cfRule>
    <cfRule type="cellIs" dxfId="53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U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33</v>
      </c>
    </row>
    <row r="3" spans="1:47" x14ac:dyDescent="0.35">
      <c r="B3" s="2" t="str">
        <f>Summary!B2</f>
        <v>October 13, 2025</v>
      </c>
    </row>
    <row r="5" spans="1:47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7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7" x14ac:dyDescent="0.35">
      <c r="B7" s="102" t="s">
        <v>4</v>
      </c>
      <c r="C7" s="102"/>
      <c r="D7" s="102"/>
      <c r="E7" s="103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2025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39</v>
      </c>
      <c r="U12" s="64" t="s">
        <v>39</v>
      </c>
      <c r="V12" s="64" t="s">
        <v>139</v>
      </c>
      <c r="W12" s="64" t="s">
        <v>139</v>
      </c>
      <c r="X12" s="64" t="s">
        <v>139</v>
      </c>
      <c r="Y12" s="64" t="s">
        <v>139</v>
      </c>
      <c r="Z12" s="64" t="s">
        <v>139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41</v>
      </c>
      <c r="AH12" s="64" t="s">
        <v>41</v>
      </c>
      <c r="AI12" s="64" t="s">
        <v>41</v>
      </c>
      <c r="AJ12" s="64" t="s">
        <v>41</v>
      </c>
      <c r="AK12" s="64" t="s">
        <v>42</v>
      </c>
      <c r="AL12" s="64" t="s">
        <v>42</v>
      </c>
      <c r="AM12" s="64" t="s">
        <v>43</v>
      </c>
      <c r="AN12" s="64" t="s">
        <v>43</v>
      </c>
      <c r="AO12" s="64" t="s">
        <v>43</v>
      </c>
      <c r="AP12" s="64" t="s">
        <v>180</v>
      </c>
      <c r="AQ12" s="64" t="s">
        <v>197</v>
      </c>
      <c r="AR12" s="64" t="s">
        <v>197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104</v>
      </c>
      <c r="P13" s="64" t="s">
        <v>105</v>
      </c>
      <c r="Q13" s="64" t="s">
        <v>48</v>
      </c>
      <c r="R13" s="64" t="s">
        <v>55</v>
      </c>
      <c r="S13" s="64" t="s">
        <v>54</v>
      </c>
      <c r="T13" s="64" t="s">
        <v>127</v>
      </c>
      <c r="U13" s="64" t="s">
        <v>54</v>
      </c>
      <c r="V13" s="64" t="s">
        <v>75</v>
      </c>
      <c r="W13" s="64" t="s">
        <v>145</v>
      </c>
      <c r="X13" s="64" t="s">
        <v>146</v>
      </c>
      <c r="Y13" s="64" t="s">
        <v>143</v>
      </c>
      <c r="Z13" s="64" t="s">
        <v>147</v>
      </c>
      <c r="AA13" s="64" t="s">
        <v>153</v>
      </c>
      <c r="AB13" s="64" t="s">
        <v>154</v>
      </c>
      <c r="AC13" s="64" t="s">
        <v>155</v>
      </c>
      <c r="AD13" s="64" t="s">
        <v>54</v>
      </c>
      <c r="AE13" s="64" t="s">
        <v>162</v>
      </c>
      <c r="AF13" s="64" t="s">
        <v>163</v>
      </c>
      <c r="AG13" s="64" t="s">
        <v>102</v>
      </c>
      <c r="AH13" s="64" t="s">
        <v>103</v>
      </c>
      <c r="AI13" s="64" t="s">
        <v>166</v>
      </c>
      <c r="AJ13" s="64" t="s">
        <v>167</v>
      </c>
      <c r="AK13" s="64" t="s">
        <v>170</v>
      </c>
      <c r="AL13" s="64" t="s">
        <v>171</v>
      </c>
      <c r="AM13" s="64" t="s">
        <v>54</v>
      </c>
      <c r="AN13" s="64" t="s">
        <v>179</v>
      </c>
      <c r="AO13" s="64" t="s">
        <v>178</v>
      </c>
      <c r="AP13" s="64" t="s">
        <v>54</v>
      </c>
      <c r="AQ13" s="64" t="s">
        <v>199</v>
      </c>
      <c r="AR13" s="64" t="s">
        <v>200</v>
      </c>
      <c r="AS13" s="64" t="s">
        <v>177</v>
      </c>
      <c r="AT13" s="64" t="s">
        <v>186</v>
      </c>
      <c r="AU13" s="64" t="s">
        <v>187</v>
      </c>
    </row>
    <row r="14" spans="1:47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160</v>
      </c>
      <c r="E14">
        <f t="shared" ref="E14:E44" si="2">IF(COUNT(N14:AU14)=0,"", COUNT(N14:AU14))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IFERROR(LARGE((N14:AU14),1),"")</f>
        <v>588</v>
      </c>
      <c r="H14">
        <f t="shared" ref="H14:H44" si="5">IFERROR(LARGE((N14:AU14),2),"")</f>
        <v>586</v>
      </c>
      <c r="I14">
        <f t="shared" ref="I14:I44" si="6">IFERROR(LARGE((N14:AU14),3),"")</f>
        <v>583</v>
      </c>
      <c r="J14">
        <f t="shared" ref="J14:J44" si="7">IFERROR(LARGE((N14:AU14),4),"")</f>
        <v>577</v>
      </c>
      <c r="K14">
        <f t="shared" ref="K14:K44" si="8">IFERROR(LARGE((N14:AU14),5),"")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>
        <v>588</v>
      </c>
      <c r="AC14" s="12">
        <v>586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>
        <v>583</v>
      </c>
      <c r="AJ14" s="12">
        <v>577</v>
      </c>
      <c r="AK14" s="12">
        <v>575</v>
      </c>
      <c r="AL14" s="12">
        <v>577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66</v>
      </c>
      <c r="E15">
        <f t="shared" si="2"/>
        <v>9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>
        <v>588</v>
      </c>
      <c r="AB15" s="12">
        <v>586</v>
      </c>
      <c r="AC15" s="12">
        <v>591</v>
      </c>
      <c r="AD15" s="12" t="s">
        <v>12</v>
      </c>
      <c r="AE15" s="12" t="s">
        <v>12</v>
      </c>
      <c r="AF15" s="12" t="s">
        <v>12</v>
      </c>
      <c r="AG15" s="12">
        <v>579</v>
      </c>
      <c r="AH15" s="12" t="s">
        <v>12</v>
      </c>
      <c r="AI15" s="12" t="s">
        <v>12</v>
      </c>
      <c r="AJ15" s="12" t="s">
        <v>12</v>
      </c>
      <c r="AK15" s="12">
        <v>575</v>
      </c>
      <c r="AL15" s="12">
        <v>585</v>
      </c>
      <c r="AM15" s="12">
        <v>588</v>
      </c>
      <c r="AN15" s="12">
        <v>560</v>
      </c>
      <c r="AO15" s="12">
        <v>570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62</v>
      </c>
      <c r="E16">
        <f t="shared" si="2"/>
        <v>14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>
        <v>588</v>
      </c>
      <c r="S16" s="12">
        <v>590</v>
      </c>
      <c r="T16" s="12" t="s">
        <v>12</v>
      </c>
      <c r="U16" s="12" t="s">
        <v>12</v>
      </c>
      <c r="V16" s="12">
        <v>583</v>
      </c>
      <c r="W16" s="12">
        <v>578</v>
      </c>
      <c r="X16" s="12">
        <v>586</v>
      </c>
      <c r="Y16" s="12" t="s">
        <v>12</v>
      </c>
      <c r="Z16" s="12" t="s">
        <v>12</v>
      </c>
      <c r="AA16" s="12">
        <v>588</v>
      </c>
      <c r="AB16" s="12">
        <v>586</v>
      </c>
      <c r="AC16" s="12">
        <v>586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>
        <v>587</v>
      </c>
      <c r="AJ16" s="12">
        <v>587</v>
      </c>
      <c r="AK16" s="12">
        <v>581</v>
      </c>
      <c r="AL16" s="12">
        <v>586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579</v>
      </c>
      <c r="AR16" s="12">
        <v>581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70</v>
      </c>
      <c r="E17">
        <f t="shared" si="2"/>
        <v>3</v>
      </c>
      <c r="F17">
        <f t="shared" si="3"/>
        <v>3</v>
      </c>
      <c r="G17">
        <f t="shared" si="4"/>
        <v>576</v>
      </c>
      <c r="H17">
        <f t="shared" si="5"/>
        <v>573</v>
      </c>
      <c r="I17">
        <f t="shared" si="6"/>
        <v>568</v>
      </c>
      <c r="J17" t="str">
        <f t="shared" si="7"/>
        <v/>
      </c>
      <c r="K17" t="str">
        <f t="shared" si="8"/>
        <v/>
      </c>
      <c r="L17" s="78">
        <f t="shared" si="9"/>
        <v>572.33333333333337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576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568</v>
      </c>
      <c r="AL17" s="12">
        <v>573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106</v>
      </c>
      <c r="E18">
        <f t="shared" si="2"/>
        <v>5</v>
      </c>
      <c r="F18">
        <f t="shared" si="3"/>
        <v>5</v>
      </c>
      <c r="G18">
        <f t="shared" si="4"/>
        <v>586</v>
      </c>
      <c r="H18">
        <f t="shared" si="5"/>
        <v>583</v>
      </c>
      <c r="I18">
        <f t="shared" si="6"/>
        <v>582</v>
      </c>
      <c r="J18">
        <f t="shared" si="7"/>
        <v>575</v>
      </c>
      <c r="K18">
        <f t="shared" si="8"/>
        <v>566</v>
      </c>
      <c r="L18" s="78">
        <f t="shared" si="9"/>
        <v>578.4</v>
      </c>
      <c r="N18" s="12" t="s">
        <v>12</v>
      </c>
      <c r="O18" s="12" t="s">
        <v>12</v>
      </c>
      <c r="P18" s="12" t="s">
        <v>12</v>
      </c>
      <c r="Q18" s="12">
        <v>583</v>
      </c>
      <c r="R18" s="12" t="s">
        <v>12</v>
      </c>
      <c r="S18" s="12">
        <v>586</v>
      </c>
      <c r="T18" s="12" t="s">
        <v>12</v>
      </c>
      <c r="U18" s="12">
        <v>566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582</v>
      </c>
      <c r="AN18" s="12" t="s">
        <v>12</v>
      </c>
      <c r="AO18" s="12" t="s">
        <v>12</v>
      </c>
      <c r="AP18" s="12">
        <v>575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67</v>
      </c>
      <c r="E19">
        <f t="shared" si="2"/>
        <v>15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592</v>
      </c>
      <c r="S19" s="12">
        <v>588</v>
      </c>
      <c r="T19" s="12" t="s">
        <v>12</v>
      </c>
      <c r="U19" s="12" t="s">
        <v>12</v>
      </c>
      <c r="V19" s="12" t="s">
        <v>12</v>
      </c>
      <c r="W19" s="12">
        <v>587</v>
      </c>
      <c r="X19" s="12">
        <v>588</v>
      </c>
      <c r="Y19" s="12" t="s">
        <v>12</v>
      </c>
      <c r="Z19" s="12" t="s">
        <v>12</v>
      </c>
      <c r="AA19" s="12">
        <v>589</v>
      </c>
      <c r="AB19" s="12">
        <v>595</v>
      </c>
      <c r="AC19" s="12">
        <v>589</v>
      </c>
      <c r="AD19" s="12">
        <v>590</v>
      </c>
      <c r="AE19" s="12" t="s">
        <v>12</v>
      </c>
      <c r="AF19" s="12" t="s">
        <v>12</v>
      </c>
      <c r="AG19" s="12">
        <v>594</v>
      </c>
      <c r="AH19" s="12">
        <v>590</v>
      </c>
      <c r="AI19" s="12" t="s">
        <v>12</v>
      </c>
      <c r="AJ19" s="12" t="s">
        <v>12</v>
      </c>
      <c r="AK19" s="12">
        <v>586</v>
      </c>
      <c r="AL19" s="12">
        <v>584</v>
      </c>
      <c r="AM19" s="12">
        <v>593</v>
      </c>
      <c r="AN19" s="12" t="s">
        <v>12</v>
      </c>
      <c r="AO19" s="12" t="s">
        <v>12</v>
      </c>
      <c r="AP19" s="12" t="s">
        <v>12</v>
      </c>
      <c r="AQ19" s="12">
        <v>580</v>
      </c>
      <c r="AR19" s="12">
        <v>579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64</v>
      </c>
      <c r="E20">
        <f t="shared" si="2"/>
        <v>16</v>
      </c>
      <c r="F20">
        <f t="shared" si="3"/>
        <v>5</v>
      </c>
      <c r="G20">
        <f t="shared" si="4"/>
        <v>592</v>
      </c>
      <c r="H20">
        <f t="shared" si="5"/>
        <v>591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583</v>
      </c>
      <c r="S20" s="12" t="s">
        <v>12</v>
      </c>
      <c r="T20" s="12">
        <v>588</v>
      </c>
      <c r="U20" s="12" t="s">
        <v>12</v>
      </c>
      <c r="V20" s="12">
        <v>579</v>
      </c>
      <c r="W20" s="12">
        <v>583</v>
      </c>
      <c r="X20" s="12">
        <v>587</v>
      </c>
      <c r="Y20" s="12" t="s">
        <v>12</v>
      </c>
      <c r="Z20" s="12" t="s">
        <v>12</v>
      </c>
      <c r="AA20" s="12">
        <v>589</v>
      </c>
      <c r="AB20" s="12" t="s">
        <v>12</v>
      </c>
      <c r="AC20" s="12" t="s">
        <v>12</v>
      </c>
      <c r="AD20" s="12">
        <v>592</v>
      </c>
      <c r="AE20" s="12" t="s">
        <v>12</v>
      </c>
      <c r="AF20" s="12" t="s">
        <v>12</v>
      </c>
      <c r="AG20" s="12">
        <v>584</v>
      </c>
      <c r="AH20" s="12">
        <v>588</v>
      </c>
      <c r="AI20" s="12" t="s">
        <v>12</v>
      </c>
      <c r="AJ20" s="12" t="s">
        <v>12</v>
      </c>
      <c r="AK20" s="12">
        <v>590</v>
      </c>
      <c r="AL20" s="12">
        <v>588</v>
      </c>
      <c r="AM20" s="12">
        <v>591</v>
      </c>
      <c r="AN20" s="12">
        <v>573</v>
      </c>
      <c r="AO20" s="12">
        <v>569</v>
      </c>
      <c r="AP20" s="12" t="s">
        <v>12</v>
      </c>
      <c r="AQ20" s="12">
        <v>591</v>
      </c>
      <c r="AR20" s="12">
        <v>586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68</v>
      </c>
      <c r="E21">
        <f t="shared" si="2"/>
        <v>15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>
        <v>579</v>
      </c>
      <c r="P21" s="12">
        <v>584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582</v>
      </c>
      <c r="Z21" s="12">
        <v>565</v>
      </c>
      <c r="AA21" s="12">
        <v>585</v>
      </c>
      <c r="AB21" s="12">
        <v>590</v>
      </c>
      <c r="AC21" s="12">
        <v>591</v>
      </c>
      <c r="AD21" s="12" t="s">
        <v>12</v>
      </c>
      <c r="AE21" s="12">
        <v>584</v>
      </c>
      <c r="AF21" s="12">
        <v>590</v>
      </c>
      <c r="AG21" s="12" t="s">
        <v>12</v>
      </c>
      <c r="AH21" s="12" t="s">
        <v>12</v>
      </c>
      <c r="AI21" s="12">
        <v>586</v>
      </c>
      <c r="AJ21" s="12">
        <v>590</v>
      </c>
      <c r="AK21" s="12">
        <v>587</v>
      </c>
      <c r="AL21" s="12">
        <v>580</v>
      </c>
      <c r="AM21" s="12" t="s">
        <v>12</v>
      </c>
      <c r="AN21" s="12">
        <v>587</v>
      </c>
      <c r="AO21" s="12">
        <v>570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60</v>
      </c>
      <c r="E22">
        <f t="shared" si="2"/>
        <v>11</v>
      </c>
      <c r="F22">
        <f t="shared" si="3"/>
        <v>5</v>
      </c>
      <c r="G22">
        <f t="shared" si="4"/>
        <v>592</v>
      </c>
      <c r="H22">
        <f t="shared" si="5"/>
        <v>588</v>
      </c>
      <c r="I22">
        <f t="shared" si="6"/>
        <v>584</v>
      </c>
      <c r="J22">
        <f t="shared" si="7"/>
        <v>583</v>
      </c>
      <c r="K22">
        <f t="shared" si="8"/>
        <v>582</v>
      </c>
      <c r="L22" s="78">
        <f t="shared" si="9"/>
        <v>585.79999999999995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579</v>
      </c>
      <c r="S22" s="12">
        <v>583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>
        <v>580</v>
      </c>
      <c r="AB22" s="12">
        <v>582</v>
      </c>
      <c r="AC22" s="12">
        <v>592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>
        <v>577</v>
      </c>
      <c r="AJ22" s="12">
        <v>580</v>
      </c>
      <c r="AK22" s="12">
        <v>584</v>
      </c>
      <c r="AL22" s="12">
        <v>569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>
        <v>581</v>
      </c>
      <c r="AR22" s="12">
        <v>588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73</v>
      </c>
      <c r="E23">
        <f t="shared" si="2"/>
        <v>13</v>
      </c>
      <c r="F23">
        <f t="shared" si="3"/>
        <v>5</v>
      </c>
      <c r="G23">
        <f t="shared" si="4"/>
        <v>584</v>
      </c>
      <c r="H23">
        <f t="shared" si="5"/>
        <v>576</v>
      </c>
      <c r="I23">
        <f t="shared" si="6"/>
        <v>574</v>
      </c>
      <c r="J23">
        <f t="shared" si="7"/>
        <v>573</v>
      </c>
      <c r="K23">
        <f t="shared" si="8"/>
        <v>573</v>
      </c>
      <c r="L23" s="78">
        <f t="shared" si="9"/>
        <v>576</v>
      </c>
      <c r="N23" s="12" t="s">
        <v>12</v>
      </c>
      <c r="O23" s="12">
        <v>576</v>
      </c>
      <c r="P23" s="12">
        <v>572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584</v>
      </c>
      <c r="Z23" s="12">
        <v>539</v>
      </c>
      <c r="AA23" s="12">
        <v>570</v>
      </c>
      <c r="AB23" s="12">
        <v>573</v>
      </c>
      <c r="AC23" s="12">
        <v>571</v>
      </c>
      <c r="AD23" s="12" t="s">
        <v>12</v>
      </c>
      <c r="AE23" s="12">
        <v>571</v>
      </c>
      <c r="AF23" s="12">
        <v>574</v>
      </c>
      <c r="AG23" s="12" t="s">
        <v>12</v>
      </c>
      <c r="AH23" s="12" t="s">
        <v>12</v>
      </c>
      <c r="AI23" s="12">
        <v>572</v>
      </c>
      <c r="AJ23" s="12">
        <v>568</v>
      </c>
      <c r="AK23" s="12">
        <v>573</v>
      </c>
      <c r="AL23" s="12">
        <v>572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65</v>
      </c>
      <c r="E24">
        <f t="shared" si="2"/>
        <v>13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>
        <v>581</v>
      </c>
      <c r="P24" s="12">
        <v>588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583</v>
      </c>
      <c r="Z24" s="12">
        <v>564</v>
      </c>
      <c r="AA24" s="12">
        <v>590</v>
      </c>
      <c r="AB24" s="12">
        <v>593</v>
      </c>
      <c r="AC24" s="12">
        <v>589</v>
      </c>
      <c r="AD24" s="12" t="s">
        <v>12</v>
      </c>
      <c r="AE24" s="12">
        <v>586</v>
      </c>
      <c r="AF24" s="12">
        <v>579</v>
      </c>
      <c r="AG24" s="12">
        <v>590</v>
      </c>
      <c r="AH24" s="12">
        <v>595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>
        <v>568</v>
      </c>
      <c r="AO24" s="12">
        <v>571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58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>
        <v>597</v>
      </c>
      <c r="AB25" s="12">
        <v>592</v>
      </c>
      <c r="AC25" s="12">
        <v>591</v>
      </c>
      <c r="AD25" s="12" t="s">
        <v>12</v>
      </c>
      <c r="AE25" s="12" t="s">
        <v>12</v>
      </c>
      <c r="AF25" s="12" t="s">
        <v>12</v>
      </c>
      <c r="AG25" s="12">
        <v>592</v>
      </c>
      <c r="AH25" s="12">
        <v>587</v>
      </c>
      <c r="AI25" s="12" t="s">
        <v>12</v>
      </c>
      <c r="AJ25" s="12" t="s">
        <v>12</v>
      </c>
      <c r="AK25" s="12">
        <v>585</v>
      </c>
      <c r="AL25" s="12">
        <v>585</v>
      </c>
      <c r="AM25" s="12">
        <v>588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63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586</v>
      </c>
      <c r="AB26" s="12">
        <v>588</v>
      </c>
      <c r="AC26" s="12">
        <v>589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575</v>
      </c>
      <c r="AJ26" s="12">
        <v>575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57</v>
      </c>
      <c r="E27">
        <f t="shared" si="2"/>
        <v>11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>
        <v>584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>
        <v>591</v>
      </c>
      <c r="AB27" s="12">
        <v>584</v>
      </c>
      <c r="AC27" s="12">
        <v>588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586</v>
      </c>
      <c r="AJ27" s="12">
        <v>580</v>
      </c>
      <c r="AK27" s="12">
        <v>585</v>
      </c>
      <c r="AL27" s="12">
        <v>578</v>
      </c>
      <c r="AM27" s="12">
        <v>586</v>
      </c>
      <c r="AN27" s="12" t="s">
        <v>12</v>
      </c>
      <c r="AO27" s="12" t="s">
        <v>12</v>
      </c>
      <c r="AP27" s="12" t="s">
        <v>12</v>
      </c>
      <c r="AQ27" s="12">
        <v>580</v>
      </c>
      <c r="AR27" s="12">
        <v>573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61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579</v>
      </c>
      <c r="S28" s="12">
        <v>589</v>
      </c>
      <c r="T28" s="12" t="s">
        <v>12</v>
      </c>
      <c r="U28" s="12" t="s">
        <v>12</v>
      </c>
      <c r="V28" s="12">
        <v>584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>
        <v>583</v>
      </c>
      <c r="AB28" s="12">
        <v>590</v>
      </c>
      <c r="AC28" s="12">
        <v>587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>
        <v>576</v>
      </c>
      <c r="AJ28" s="12">
        <v>583</v>
      </c>
      <c r="AK28" s="12">
        <v>581</v>
      </c>
      <c r="AL28" s="12">
        <v>586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69</v>
      </c>
      <c r="E29">
        <f t="shared" si="2"/>
        <v>9</v>
      </c>
      <c r="F29">
        <f t="shared" si="3"/>
        <v>5</v>
      </c>
      <c r="G29">
        <f t="shared" si="4"/>
        <v>584</v>
      </c>
      <c r="H29">
        <f t="shared" si="5"/>
        <v>583</v>
      </c>
      <c r="I29">
        <f t="shared" si="6"/>
        <v>582</v>
      </c>
      <c r="J29">
        <f t="shared" si="7"/>
        <v>581</v>
      </c>
      <c r="K29">
        <f t="shared" si="8"/>
        <v>580</v>
      </c>
      <c r="L29" s="78">
        <f t="shared" si="9"/>
        <v>582</v>
      </c>
      <c r="N29" s="12" t="s">
        <v>12</v>
      </c>
      <c r="O29" s="12">
        <v>578</v>
      </c>
      <c r="P29" s="12">
        <v>583</v>
      </c>
      <c r="Q29" s="12" t="s">
        <v>12</v>
      </c>
      <c r="R29" s="12">
        <v>584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582</v>
      </c>
      <c r="Z29" s="12">
        <v>565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>
        <v>576</v>
      </c>
      <c r="AF29" s="12">
        <v>580</v>
      </c>
      <c r="AG29" s="12" t="s">
        <v>12</v>
      </c>
      <c r="AH29" s="12" t="s">
        <v>12</v>
      </c>
      <c r="AI29" s="12">
        <v>581</v>
      </c>
      <c r="AJ29" s="12">
        <v>567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72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>
        <v>583</v>
      </c>
      <c r="P30" s="12">
        <v>577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575</v>
      </c>
      <c r="Z30" s="12">
        <v>562</v>
      </c>
      <c r="AA30" s="12">
        <v>589</v>
      </c>
      <c r="AB30" s="12">
        <v>585</v>
      </c>
      <c r="AC30" s="12">
        <v>583</v>
      </c>
      <c r="AD30" s="12" t="s">
        <v>12</v>
      </c>
      <c r="AE30" s="12">
        <v>575</v>
      </c>
      <c r="AF30" s="12">
        <v>574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576</v>
      </c>
      <c r="AL30" s="12">
        <v>573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</sheetData>
  <sortState xmlns:xlrd2="http://schemas.microsoft.com/office/spreadsheetml/2017/richdata2" ref="A14:AU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U44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W6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34</v>
      </c>
    </row>
    <row r="3" spans="1:49" x14ac:dyDescent="0.35">
      <c r="B3" s="49" t="str">
        <f>Summary!B2</f>
        <v>October 13, 2025</v>
      </c>
    </row>
    <row r="5" spans="1:49" x14ac:dyDescent="0.35">
      <c r="B5" s="98" t="s">
        <v>2</v>
      </c>
      <c r="C5" s="98"/>
      <c r="D5" s="98"/>
      <c r="E5" s="99"/>
      <c r="F5" s="50">
        <v>589</v>
      </c>
      <c r="I5" s="3"/>
    </row>
    <row r="6" spans="1:49" x14ac:dyDescent="0.35">
      <c r="B6" s="100" t="s">
        <v>3</v>
      </c>
      <c r="C6" s="100"/>
      <c r="D6" s="100"/>
      <c r="E6" s="101"/>
      <c r="F6" s="51">
        <v>586</v>
      </c>
      <c r="I6" s="4"/>
    </row>
    <row r="7" spans="1:49" x14ac:dyDescent="0.35">
      <c r="B7" s="102" t="s">
        <v>4</v>
      </c>
      <c r="C7" s="102"/>
      <c r="D7" s="102"/>
      <c r="E7" s="103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2025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2026</v>
      </c>
      <c r="AG11" s="64">
        <v>2026</v>
      </c>
      <c r="AH11" s="64">
        <v>2026</v>
      </c>
      <c r="AI11" s="64">
        <v>2026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45</v>
      </c>
      <c r="T12" s="64" t="s">
        <v>39</v>
      </c>
      <c r="U12" s="64" t="s">
        <v>139</v>
      </c>
      <c r="V12" s="64" t="s">
        <v>139</v>
      </c>
      <c r="W12" s="64" t="s">
        <v>139</v>
      </c>
      <c r="X12" s="64" t="s">
        <v>139</v>
      </c>
      <c r="Y12" s="64" t="s">
        <v>139</v>
      </c>
      <c r="Z12" s="64" t="s">
        <v>40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41</v>
      </c>
      <c r="AG12" s="64" t="s">
        <v>41</v>
      </c>
      <c r="AH12" s="64" t="s">
        <v>41</v>
      </c>
      <c r="AI12" s="64" t="s">
        <v>41</v>
      </c>
      <c r="AJ12" s="64" t="s">
        <v>42</v>
      </c>
      <c r="AK12" s="64" t="s">
        <v>42</v>
      </c>
      <c r="AL12" s="64" t="s">
        <v>43</v>
      </c>
      <c r="AM12" s="64" t="s">
        <v>43</v>
      </c>
      <c r="AN12" s="64" t="s">
        <v>43</v>
      </c>
      <c r="AO12" s="64" t="s">
        <v>43</v>
      </c>
      <c r="AP12" s="64" t="s">
        <v>43</v>
      </c>
      <c r="AQ12" s="64" t="s">
        <v>180</v>
      </c>
      <c r="AR12" s="64" t="s">
        <v>180</v>
      </c>
      <c r="AS12" s="64" t="s">
        <v>197</v>
      </c>
      <c r="AT12" s="64" t="s">
        <v>197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104</v>
      </c>
      <c r="P13" s="64" t="s">
        <v>105</v>
      </c>
      <c r="Q13" s="64" t="s">
        <v>48</v>
      </c>
      <c r="R13" s="64" t="s">
        <v>55</v>
      </c>
      <c r="S13" s="64" t="s">
        <v>54</v>
      </c>
      <c r="T13" s="64" t="s">
        <v>54</v>
      </c>
      <c r="U13" s="64" t="s">
        <v>75</v>
      </c>
      <c r="V13" s="64" t="s">
        <v>145</v>
      </c>
      <c r="W13" s="64" t="s">
        <v>146</v>
      </c>
      <c r="X13" s="64" t="s">
        <v>143</v>
      </c>
      <c r="Y13" s="64" t="s">
        <v>147</v>
      </c>
      <c r="Z13" s="64" t="s">
        <v>153</v>
      </c>
      <c r="AA13" s="64" t="s">
        <v>154</v>
      </c>
      <c r="AB13" s="64" t="s">
        <v>155</v>
      </c>
      <c r="AC13" s="64" t="s">
        <v>54</v>
      </c>
      <c r="AD13" s="64" t="s">
        <v>162</v>
      </c>
      <c r="AE13" s="64" t="s">
        <v>163</v>
      </c>
      <c r="AF13" s="64" t="s">
        <v>102</v>
      </c>
      <c r="AG13" s="64" t="s">
        <v>103</v>
      </c>
      <c r="AH13" s="64" t="s">
        <v>166</v>
      </c>
      <c r="AI13" s="64" t="s">
        <v>167</v>
      </c>
      <c r="AJ13" s="64" t="s">
        <v>170</v>
      </c>
      <c r="AK13" s="64" t="s">
        <v>171</v>
      </c>
      <c r="AL13" s="64" t="s">
        <v>54</v>
      </c>
      <c r="AM13" s="64" t="s">
        <v>175</v>
      </c>
      <c r="AN13" s="64" t="s">
        <v>176</v>
      </c>
      <c r="AO13" s="64" t="s">
        <v>179</v>
      </c>
      <c r="AP13" s="64" t="s">
        <v>178</v>
      </c>
      <c r="AQ13" s="64" t="s">
        <v>181</v>
      </c>
      <c r="AR13" s="64" t="s">
        <v>54</v>
      </c>
      <c r="AS13" s="64" t="s">
        <v>199</v>
      </c>
      <c r="AT13" s="64" t="s">
        <v>200</v>
      </c>
      <c r="AU13" s="64" t="s">
        <v>185</v>
      </c>
      <c r="AV13" s="64" t="s">
        <v>172</v>
      </c>
      <c r="AW13" s="64" t="s">
        <v>173</v>
      </c>
    </row>
    <row r="14" spans="1:49" x14ac:dyDescent="0.35">
      <c r="A14" t="str">
        <f t="shared" ref="A14:A35" si="0">IF(D14="","",(RIGHT(D14,LEN(D14)-SEARCH(" ",D14,1))))</f>
        <v>Baldwin</v>
      </c>
      <c r="B14" t="str">
        <f t="shared" ref="B14:B35" si="1">IF(D14="","",(LEFT(D14,SEARCH(" ",D14,1))))</f>
        <v xml:space="preserve">Isabella </v>
      </c>
      <c r="C14" s="12">
        <v>8</v>
      </c>
      <c r="D14" t="s">
        <v>91</v>
      </c>
      <c r="E14">
        <f t="shared" ref="E14:E45" si="2">IF(COUNT(N14:AW14)=0,"", COUNT(N14:AW14))</f>
        <v>4</v>
      </c>
      <c r="F14">
        <f t="shared" ref="F14:F35" si="3">_xlfn.IFS(E14="","",E14=1,1,E14=2,2,E14=3,3,E14=4,4,E14=5,5,E14&gt;5,5)</f>
        <v>4</v>
      </c>
      <c r="G14">
        <f t="shared" ref="G14:G45" si="4">IFERROR(LARGE((N14:AW14),1),"")</f>
        <v>589</v>
      </c>
      <c r="H14">
        <f t="shared" ref="H14:H45" si="5">IFERROR(LARGE((N14:AW14),2),"")</f>
        <v>577</v>
      </c>
      <c r="I14">
        <f t="shared" ref="I14:I45" si="6">IFERROR(LARGE((N14:AW14),3),"")</f>
        <v>573</v>
      </c>
      <c r="J14">
        <f t="shared" ref="J14:J45" si="7">IFERROR(LARGE((N14:AW14),4),"")</f>
        <v>570</v>
      </c>
      <c r="K14" t="str">
        <f t="shared" ref="K14:K44" si="8">IFERROR(LARGE((N14:AW14),5),"")</f>
        <v/>
      </c>
      <c r="L14" s="78">
        <f t="shared" ref="L14:L35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>
        <v>573</v>
      </c>
      <c r="Y14" s="12">
        <v>570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589</v>
      </c>
      <c r="AE14" s="12">
        <v>577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 t="shared" si="0"/>
        <v>Blake</v>
      </c>
      <c r="B15" t="str">
        <f t="shared" si="1"/>
        <v xml:space="preserve">Ashlyn </v>
      </c>
      <c r="C15" s="12">
        <v>17</v>
      </c>
      <c r="D15" t="s">
        <v>93</v>
      </c>
      <c r="E15">
        <f t="shared" si="2"/>
        <v>11</v>
      </c>
      <c r="F15">
        <f t="shared" si="3"/>
        <v>5</v>
      </c>
      <c r="G15">
        <f t="shared" si="4"/>
        <v>592</v>
      </c>
      <c r="H15">
        <f t="shared" si="5"/>
        <v>587</v>
      </c>
      <c r="I15">
        <f t="shared" si="6"/>
        <v>582</v>
      </c>
      <c r="J15">
        <f t="shared" si="7"/>
        <v>580</v>
      </c>
      <c r="K15">
        <f t="shared" si="8"/>
        <v>577</v>
      </c>
      <c r="L15" s="78">
        <f t="shared" si="9"/>
        <v>583.6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>
        <v>576</v>
      </c>
      <c r="Y15" s="12">
        <v>572</v>
      </c>
      <c r="Z15" s="12">
        <v>587</v>
      </c>
      <c r="AA15" s="12">
        <v>592</v>
      </c>
      <c r="AB15" s="12">
        <v>582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>
        <v>580</v>
      </c>
      <c r="AI15" s="12">
        <v>573</v>
      </c>
      <c r="AJ15" s="12">
        <v>577</v>
      </c>
      <c r="AK15" s="12">
        <v>575</v>
      </c>
      <c r="AL15" s="12" t="s">
        <v>12</v>
      </c>
      <c r="AM15" s="12" t="s">
        <v>12</v>
      </c>
      <c r="AN15" s="12" t="s">
        <v>12</v>
      </c>
      <c r="AO15" s="12">
        <v>568</v>
      </c>
      <c r="AP15" s="12">
        <v>547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 t="shared" si="0"/>
        <v>Camp</v>
      </c>
      <c r="B16" t="str">
        <f t="shared" si="1"/>
        <v xml:space="preserve">Camryn </v>
      </c>
      <c r="C16" s="12">
        <v>24</v>
      </c>
      <c r="D16" t="s">
        <v>83</v>
      </c>
      <c r="E16">
        <f t="shared" si="2"/>
        <v>4</v>
      </c>
      <c r="F16">
        <f t="shared" si="3"/>
        <v>4</v>
      </c>
      <c r="G16">
        <f t="shared" si="4"/>
        <v>585</v>
      </c>
      <c r="H16">
        <f t="shared" si="5"/>
        <v>584</v>
      </c>
      <c r="I16">
        <f t="shared" si="6"/>
        <v>576</v>
      </c>
      <c r="J16">
        <f t="shared" si="7"/>
        <v>574</v>
      </c>
      <c r="K16" t="str">
        <f t="shared" si="8"/>
        <v/>
      </c>
      <c r="L16">
        <f t="shared" si="9"/>
        <v>579.75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585</v>
      </c>
      <c r="AA16" s="12">
        <v>576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584</v>
      </c>
      <c r="AI16" s="12">
        <v>574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 t="shared" si="0"/>
        <v>Dardas</v>
      </c>
      <c r="B17" t="str">
        <f t="shared" si="1"/>
        <v xml:space="preserve">Kelsey </v>
      </c>
      <c r="C17" s="12">
        <v>21</v>
      </c>
      <c r="D17" t="s">
        <v>112</v>
      </c>
      <c r="E17">
        <f t="shared" si="2"/>
        <v>7</v>
      </c>
      <c r="F17">
        <f t="shared" si="3"/>
        <v>5</v>
      </c>
      <c r="G17">
        <f t="shared" si="4"/>
        <v>590</v>
      </c>
      <c r="H17">
        <f t="shared" si="5"/>
        <v>588</v>
      </c>
      <c r="I17">
        <f t="shared" si="6"/>
        <v>584</v>
      </c>
      <c r="J17">
        <f t="shared" si="7"/>
        <v>578</v>
      </c>
      <c r="K17">
        <f t="shared" si="8"/>
        <v>577</v>
      </c>
      <c r="L17" s="78">
        <f t="shared" si="9"/>
        <v>583.4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>
        <v>584</v>
      </c>
      <c r="T17" s="12">
        <v>577</v>
      </c>
      <c r="U17" s="12" t="s">
        <v>12</v>
      </c>
      <c r="V17" s="12" t="s">
        <v>12</v>
      </c>
      <c r="W17" s="12" t="s">
        <v>12</v>
      </c>
      <c r="X17" s="12">
        <v>567</v>
      </c>
      <c r="Y17" s="12">
        <v>568</v>
      </c>
      <c r="Z17" s="12" t="s">
        <v>12</v>
      </c>
      <c r="AA17" s="12" t="s">
        <v>12</v>
      </c>
      <c r="AB17" s="12" t="s">
        <v>12</v>
      </c>
      <c r="AC17" s="12">
        <v>590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>
        <v>578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588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 t="shared" si="0"/>
        <v>De Jesus</v>
      </c>
      <c r="B18" t="str">
        <f t="shared" si="1"/>
        <v xml:space="preserve">Danjela </v>
      </c>
      <c r="C18" s="12">
        <v>19</v>
      </c>
      <c r="D18" t="s">
        <v>111</v>
      </c>
      <c r="E18">
        <f t="shared" si="2"/>
        <v>4</v>
      </c>
      <c r="F18">
        <f t="shared" si="3"/>
        <v>4</v>
      </c>
      <c r="G18">
        <f t="shared" si="4"/>
        <v>579</v>
      </c>
      <c r="H18">
        <f t="shared" si="5"/>
        <v>575</v>
      </c>
      <c r="I18">
        <f t="shared" si="6"/>
        <v>568</v>
      </c>
      <c r="J18">
        <f t="shared" si="7"/>
        <v>554</v>
      </c>
      <c r="K18" t="str">
        <f t="shared" si="8"/>
        <v/>
      </c>
      <c r="L18" s="78">
        <f t="shared" si="9"/>
        <v>569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568</v>
      </c>
      <c r="Y18" s="12">
        <v>554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>
        <v>579</v>
      </c>
      <c r="AI18" s="12">
        <v>575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 t="shared" si="0"/>
        <v>Demerle</v>
      </c>
      <c r="B19" t="str">
        <f t="shared" si="1"/>
        <v xml:space="preserve">Katrina </v>
      </c>
      <c r="C19" s="12">
        <v>23</v>
      </c>
      <c r="D19" t="s">
        <v>157</v>
      </c>
      <c r="E19">
        <f t="shared" si="2"/>
        <v>2</v>
      </c>
      <c r="F19">
        <f t="shared" si="3"/>
        <v>2</v>
      </c>
      <c r="G19">
        <f t="shared" si="4"/>
        <v>586</v>
      </c>
      <c r="H19">
        <f t="shared" si="5"/>
        <v>509</v>
      </c>
      <c r="I19" t="str">
        <f t="shared" si="6"/>
        <v/>
      </c>
      <c r="J19" t="str">
        <f t="shared" si="7"/>
        <v/>
      </c>
      <c r="K19" t="str">
        <f t="shared" si="8"/>
        <v/>
      </c>
      <c r="L19">
        <f t="shared" si="9"/>
        <v>547.5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>
        <v>586</v>
      </c>
      <c r="AA19" s="12">
        <v>509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 t="shared" si="0"/>
        <v>Dinh</v>
      </c>
      <c r="B20" t="str">
        <f t="shared" si="1"/>
        <v xml:space="preserve">Gracie </v>
      </c>
      <c r="C20" s="12">
        <v>11</v>
      </c>
      <c r="D20" t="s">
        <v>87</v>
      </c>
      <c r="E20">
        <f t="shared" si="2"/>
        <v>2</v>
      </c>
      <c r="F20">
        <f t="shared" si="3"/>
        <v>2</v>
      </c>
      <c r="G20">
        <f t="shared" si="4"/>
        <v>588</v>
      </c>
      <c r="H20">
        <f t="shared" si="5"/>
        <v>580</v>
      </c>
      <c r="I20" t="str">
        <f t="shared" si="6"/>
        <v/>
      </c>
      <c r="J20" t="str">
        <f t="shared" si="7"/>
        <v/>
      </c>
      <c r="K20" t="str">
        <f t="shared" si="8"/>
        <v/>
      </c>
      <c r="L20" s="78">
        <f t="shared" si="9"/>
        <v>584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580</v>
      </c>
      <c r="AI20" s="12">
        <v>588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 t="shared" si="0"/>
        <v>Lynn</v>
      </c>
      <c r="B21" t="str">
        <f t="shared" si="1"/>
        <v xml:space="preserve">Karlie </v>
      </c>
      <c r="C21" s="12">
        <v>22</v>
      </c>
      <c r="D21" t="s">
        <v>156</v>
      </c>
      <c r="E21">
        <f t="shared" si="2"/>
        <v>9</v>
      </c>
      <c r="F21">
        <f t="shared" si="3"/>
        <v>5</v>
      </c>
      <c r="G21">
        <f t="shared" si="4"/>
        <v>590</v>
      </c>
      <c r="H21">
        <f t="shared" si="5"/>
        <v>583</v>
      </c>
      <c r="I21">
        <f t="shared" si="6"/>
        <v>582</v>
      </c>
      <c r="J21">
        <f t="shared" si="7"/>
        <v>579</v>
      </c>
      <c r="K21">
        <f t="shared" si="8"/>
        <v>575</v>
      </c>
      <c r="L21">
        <f t="shared" si="9"/>
        <v>581.79999999999995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590</v>
      </c>
      <c r="AA21" s="12">
        <v>583</v>
      </c>
      <c r="AB21" s="12">
        <v>582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>
        <v>579</v>
      </c>
      <c r="AI21" s="12">
        <v>569</v>
      </c>
      <c r="AJ21" s="12">
        <v>572</v>
      </c>
      <c r="AK21" s="12">
        <v>575</v>
      </c>
      <c r="AL21" s="12" t="s">
        <v>12</v>
      </c>
      <c r="AM21" s="12" t="s">
        <v>12</v>
      </c>
      <c r="AN21" s="12" t="s">
        <v>12</v>
      </c>
      <c r="AO21" s="12">
        <v>564</v>
      </c>
      <c r="AP21" s="12">
        <v>561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 t="shared" si="0"/>
        <v>Maddalena</v>
      </c>
      <c r="B22" t="str">
        <f t="shared" si="1"/>
        <v xml:space="preserve">Sagen </v>
      </c>
      <c r="C22" s="12">
        <v>1</v>
      </c>
      <c r="D22" s="11" t="s">
        <v>78</v>
      </c>
      <c r="E22">
        <f t="shared" si="2"/>
        <v>11</v>
      </c>
      <c r="F22">
        <f t="shared" si="3"/>
        <v>5</v>
      </c>
      <c r="G22">
        <f t="shared" si="4"/>
        <v>595</v>
      </c>
      <c r="H22">
        <f t="shared" si="5"/>
        <v>593</v>
      </c>
      <c r="I22">
        <f t="shared" si="6"/>
        <v>591</v>
      </c>
      <c r="J22">
        <f t="shared" si="7"/>
        <v>591</v>
      </c>
      <c r="K22">
        <f t="shared" si="8"/>
        <v>590</v>
      </c>
      <c r="L22" s="78">
        <f t="shared" si="9"/>
        <v>592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>
        <v>595</v>
      </c>
      <c r="W22" s="12">
        <v>589</v>
      </c>
      <c r="X22" s="12" t="s">
        <v>12</v>
      </c>
      <c r="Y22" s="12" t="s">
        <v>12</v>
      </c>
      <c r="Z22" s="12">
        <v>590</v>
      </c>
      <c r="AA22" s="12">
        <v>593</v>
      </c>
      <c r="AB22" s="12">
        <v>591</v>
      </c>
      <c r="AC22" s="12" t="s">
        <v>12</v>
      </c>
      <c r="AD22" s="12" t="s">
        <v>12</v>
      </c>
      <c r="AE22" s="12" t="s">
        <v>12</v>
      </c>
      <c r="AF22" s="12">
        <v>585</v>
      </c>
      <c r="AG22" s="12">
        <v>591</v>
      </c>
      <c r="AH22" s="12" t="s">
        <v>12</v>
      </c>
      <c r="AI22" s="12" t="s">
        <v>12</v>
      </c>
      <c r="AJ22" s="12">
        <v>581</v>
      </c>
      <c r="AK22" s="12">
        <v>587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>
        <v>581</v>
      </c>
      <c r="AT22" s="12">
        <v>590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 t="shared" si="0"/>
        <v>McGhin</v>
      </c>
      <c r="B23" t="str">
        <f t="shared" si="1"/>
        <v xml:space="preserve">Molly </v>
      </c>
      <c r="C23" s="12">
        <v>26</v>
      </c>
      <c r="D23" t="s">
        <v>159</v>
      </c>
      <c r="E23">
        <f t="shared" si="2"/>
        <v>9</v>
      </c>
      <c r="F23">
        <f t="shared" si="3"/>
        <v>5</v>
      </c>
      <c r="G23">
        <f t="shared" si="4"/>
        <v>586</v>
      </c>
      <c r="H23">
        <f t="shared" si="5"/>
        <v>586</v>
      </c>
      <c r="I23">
        <f t="shared" si="6"/>
        <v>584</v>
      </c>
      <c r="J23">
        <f t="shared" si="7"/>
        <v>582</v>
      </c>
      <c r="K23">
        <f t="shared" si="8"/>
        <v>579</v>
      </c>
      <c r="L23">
        <f t="shared" si="9"/>
        <v>583.4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584</v>
      </c>
      <c r="AA23" s="12">
        <v>586</v>
      </c>
      <c r="AB23" s="12">
        <v>579</v>
      </c>
      <c r="AC23" s="12">
        <v>586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>
        <v>574</v>
      </c>
      <c r="AI23" s="12">
        <v>578</v>
      </c>
      <c r="AJ23" s="12">
        <v>577</v>
      </c>
      <c r="AK23" s="12">
        <v>578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108</v>
      </c>
      <c r="E24">
        <f t="shared" si="2"/>
        <v>9</v>
      </c>
      <c r="F24">
        <f t="shared" si="3"/>
        <v>5</v>
      </c>
      <c r="G24">
        <f t="shared" si="4"/>
        <v>595</v>
      </c>
      <c r="H24">
        <f t="shared" si="5"/>
        <v>589</v>
      </c>
      <c r="I24">
        <f t="shared" si="6"/>
        <v>588</v>
      </c>
      <c r="J24">
        <f t="shared" si="7"/>
        <v>587</v>
      </c>
      <c r="K24">
        <f t="shared" si="8"/>
        <v>587</v>
      </c>
      <c r="L24" s="78">
        <f t="shared" si="9"/>
        <v>589.20000000000005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>
        <v>588</v>
      </c>
      <c r="AA24" s="12">
        <v>589</v>
      </c>
      <c r="AB24" s="12">
        <v>587</v>
      </c>
      <c r="AC24" s="12">
        <v>572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>
        <v>587</v>
      </c>
      <c r="AI24" s="12">
        <v>583</v>
      </c>
      <c r="AJ24" s="12">
        <v>579</v>
      </c>
      <c r="AK24" s="12">
        <v>581</v>
      </c>
      <c r="AL24" s="12">
        <v>595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 t="shared" si="0"/>
        <v>Probst</v>
      </c>
      <c r="B25" t="str">
        <f t="shared" si="1"/>
        <v xml:space="preserve">Elizabeth </v>
      </c>
      <c r="C25" s="12">
        <v>9</v>
      </c>
      <c r="D25" t="s">
        <v>86</v>
      </c>
      <c r="E25">
        <f t="shared" si="2"/>
        <v>11</v>
      </c>
      <c r="F25">
        <f t="shared" si="3"/>
        <v>5</v>
      </c>
      <c r="G25">
        <f t="shared" si="4"/>
        <v>590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582</v>
      </c>
      <c r="L25" s="78">
        <f t="shared" si="9"/>
        <v>584.20000000000005</v>
      </c>
      <c r="N25" s="12" t="s">
        <v>12</v>
      </c>
      <c r="O25" s="12">
        <v>583</v>
      </c>
      <c r="P25" s="12">
        <v>578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>
        <v>557</v>
      </c>
      <c r="Y25" s="12">
        <v>548</v>
      </c>
      <c r="Z25" s="12">
        <v>581</v>
      </c>
      <c r="AA25" s="12">
        <v>590</v>
      </c>
      <c r="AB25" s="12">
        <v>582</v>
      </c>
      <c r="AC25" s="12" t="s">
        <v>12</v>
      </c>
      <c r="AD25" s="12">
        <v>581</v>
      </c>
      <c r="AE25" s="12">
        <v>582</v>
      </c>
      <c r="AF25" s="12" t="s">
        <v>12</v>
      </c>
      <c r="AG25" s="12" t="s">
        <v>12</v>
      </c>
      <c r="AH25" s="12">
        <v>579</v>
      </c>
      <c r="AI25" s="12">
        <v>584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 t="shared" si="0"/>
        <v>Rhode</v>
      </c>
      <c r="B26" t="str">
        <f t="shared" si="1"/>
        <v xml:space="preserve">Emma </v>
      </c>
      <c r="C26" s="12">
        <v>27</v>
      </c>
      <c r="D26" t="s">
        <v>113</v>
      </c>
      <c r="E26">
        <f t="shared" si="2"/>
        <v>1</v>
      </c>
      <c r="F26">
        <f t="shared" si="3"/>
        <v>1</v>
      </c>
      <c r="G26">
        <f t="shared" si="4"/>
        <v>588</v>
      </c>
      <c r="H26" t="str">
        <f t="shared" si="5"/>
        <v/>
      </c>
      <c r="I26" t="str">
        <f t="shared" si="6"/>
        <v/>
      </c>
      <c r="J26" t="str">
        <f t="shared" si="7"/>
        <v/>
      </c>
      <c r="K26" t="str">
        <f t="shared" si="8"/>
        <v/>
      </c>
      <c r="L26">
        <f t="shared" si="9"/>
        <v>588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588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94</v>
      </c>
      <c r="E27">
        <f t="shared" si="2"/>
        <v>2</v>
      </c>
      <c r="F27">
        <f t="shared" si="3"/>
        <v>2</v>
      </c>
      <c r="G27">
        <f t="shared" si="4"/>
        <v>576</v>
      </c>
      <c r="H27">
        <f t="shared" si="5"/>
        <v>567</v>
      </c>
      <c r="I27" t="str">
        <f t="shared" si="6"/>
        <v/>
      </c>
      <c r="J27" t="str">
        <f t="shared" si="7"/>
        <v/>
      </c>
      <c r="K27" t="str">
        <f t="shared" si="8"/>
        <v/>
      </c>
      <c r="L27" s="78">
        <f t="shared" si="9"/>
        <v>571.5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567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576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110</v>
      </c>
      <c r="E28">
        <f t="shared" si="2"/>
        <v>12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582</v>
      </c>
      <c r="J28">
        <f t="shared" si="7"/>
        <v>580</v>
      </c>
      <c r="K28">
        <f t="shared" si="8"/>
        <v>578</v>
      </c>
      <c r="L28" s="78">
        <f t="shared" si="9"/>
        <v>581.6</v>
      </c>
      <c r="N28" s="12" t="s">
        <v>12</v>
      </c>
      <c r="O28" s="12">
        <v>578</v>
      </c>
      <c r="P28" s="12" t="s">
        <v>12</v>
      </c>
      <c r="Q28" s="12" t="s">
        <v>12</v>
      </c>
      <c r="R28" s="12">
        <v>566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575</v>
      </c>
      <c r="Y28" s="12">
        <v>561</v>
      </c>
      <c r="Z28" s="12">
        <v>582</v>
      </c>
      <c r="AA28" s="12">
        <v>585</v>
      </c>
      <c r="AB28" s="12">
        <v>580</v>
      </c>
      <c r="AC28" s="12" t="s">
        <v>12</v>
      </c>
      <c r="AD28" s="12">
        <v>575</v>
      </c>
      <c r="AE28" s="12" t="s">
        <v>12</v>
      </c>
      <c r="AF28" s="12" t="s">
        <v>12</v>
      </c>
      <c r="AG28" s="12" t="s">
        <v>12</v>
      </c>
      <c r="AH28" s="12">
        <v>577</v>
      </c>
      <c r="AI28" s="12">
        <v>583</v>
      </c>
      <c r="AJ28" s="12">
        <v>569</v>
      </c>
      <c r="AK28" s="12">
        <v>570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85</v>
      </c>
      <c r="E29">
        <f t="shared" si="2"/>
        <v>10</v>
      </c>
      <c r="F29">
        <f t="shared" si="3"/>
        <v>5</v>
      </c>
      <c r="G29">
        <f t="shared" si="4"/>
        <v>583</v>
      </c>
      <c r="H29">
        <f t="shared" si="5"/>
        <v>580</v>
      </c>
      <c r="I29">
        <f t="shared" si="6"/>
        <v>579</v>
      </c>
      <c r="J29">
        <f t="shared" si="7"/>
        <v>578</v>
      </c>
      <c r="K29">
        <f t="shared" si="8"/>
        <v>577</v>
      </c>
      <c r="L29" s="78">
        <f t="shared" si="9"/>
        <v>579.4</v>
      </c>
      <c r="N29" s="12" t="s">
        <v>12</v>
      </c>
      <c r="O29" s="12">
        <v>578</v>
      </c>
      <c r="P29" s="12">
        <v>580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>
        <v>572</v>
      </c>
      <c r="Y29" s="12">
        <v>570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579</v>
      </c>
      <c r="AE29" s="12">
        <v>583</v>
      </c>
      <c r="AF29" s="12" t="s">
        <v>12</v>
      </c>
      <c r="AG29" s="12" t="s">
        <v>12</v>
      </c>
      <c r="AH29" s="12">
        <v>571</v>
      </c>
      <c r="AI29" s="12">
        <v>577</v>
      </c>
      <c r="AJ29" s="12">
        <v>569</v>
      </c>
      <c r="AK29" s="12">
        <v>568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 t="shared" si="0"/>
        <v>Sullivan</v>
      </c>
      <c r="B30" t="str">
        <f t="shared" si="1"/>
        <v xml:space="preserve">Katlyn </v>
      </c>
      <c r="C30" s="12">
        <v>28</v>
      </c>
      <c r="D30" t="s">
        <v>148</v>
      </c>
      <c r="E30">
        <f t="shared" si="2"/>
        <v>2</v>
      </c>
      <c r="F30">
        <f t="shared" si="3"/>
        <v>2</v>
      </c>
      <c r="G30">
        <f t="shared" si="4"/>
        <v>584</v>
      </c>
      <c r="H30">
        <f t="shared" si="5"/>
        <v>552</v>
      </c>
      <c r="I30" t="str">
        <f t="shared" si="6"/>
        <v/>
      </c>
      <c r="J30" t="str">
        <f t="shared" si="7"/>
        <v/>
      </c>
      <c r="K30" t="str">
        <f t="shared" si="8"/>
        <v/>
      </c>
      <c r="L30">
        <f t="shared" si="9"/>
        <v>568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>
        <v>584</v>
      </c>
      <c r="AK30" s="12">
        <v>552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76</v>
      </c>
      <c r="E31">
        <f t="shared" si="2"/>
        <v>12</v>
      </c>
      <c r="F31">
        <f t="shared" si="3"/>
        <v>5</v>
      </c>
      <c r="G31">
        <f t="shared" si="4"/>
        <v>595</v>
      </c>
      <c r="H31">
        <f t="shared" si="5"/>
        <v>593</v>
      </c>
      <c r="I31">
        <f t="shared" si="6"/>
        <v>592</v>
      </c>
      <c r="J31">
        <f t="shared" si="7"/>
        <v>591</v>
      </c>
      <c r="K31">
        <f t="shared" si="8"/>
        <v>590</v>
      </c>
      <c r="L31" s="78">
        <f t="shared" si="9"/>
        <v>592.20000000000005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592</v>
      </c>
      <c r="U31" s="12">
        <v>582</v>
      </c>
      <c r="V31" s="12">
        <v>587</v>
      </c>
      <c r="W31" s="12">
        <v>583</v>
      </c>
      <c r="X31" s="12" t="s">
        <v>12</v>
      </c>
      <c r="Y31" s="12" t="s">
        <v>12</v>
      </c>
      <c r="Z31" s="12">
        <v>595</v>
      </c>
      <c r="AA31" s="12">
        <v>591</v>
      </c>
      <c r="AB31" s="12">
        <v>590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585</v>
      </c>
      <c r="AI31" s="12">
        <v>585</v>
      </c>
      <c r="AJ31" s="12" t="s">
        <v>12</v>
      </c>
      <c r="AK31" s="12" t="s">
        <v>12</v>
      </c>
      <c r="AL31" s="12" t="s">
        <v>12</v>
      </c>
      <c r="AM31" s="12">
        <v>589</v>
      </c>
      <c r="AN31" s="12">
        <v>593</v>
      </c>
      <c r="AO31" s="12" t="s">
        <v>12</v>
      </c>
      <c r="AP31" s="12" t="s">
        <v>12</v>
      </c>
      <c r="AQ31" s="12">
        <v>578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80</v>
      </c>
      <c r="E32">
        <f t="shared" si="2"/>
        <v>7</v>
      </c>
      <c r="F32">
        <f t="shared" si="3"/>
        <v>5</v>
      </c>
      <c r="G32">
        <f t="shared" si="4"/>
        <v>585</v>
      </c>
      <c r="H32">
        <f t="shared" si="5"/>
        <v>585</v>
      </c>
      <c r="I32">
        <f t="shared" si="6"/>
        <v>585</v>
      </c>
      <c r="J32">
        <f t="shared" si="7"/>
        <v>580</v>
      </c>
      <c r="K32">
        <f t="shared" si="8"/>
        <v>580</v>
      </c>
      <c r="L32" s="78">
        <f t="shared" si="9"/>
        <v>583</v>
      </c>
      <c r="N32" s="12" t="s">
        <v>12</v>
      </c>
      <c r="O32" s="12">
        <v>585</v>
      </c>
      <c r="P32" s="12">
        <v>585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580</v>
      </c>
      <c r="AE32" s="12">
        <v>585</v>
      </c>
      <c r="AF32" s="12">
        <v>579</v>
      </c>
      <c r="AG32" s="12" t="s">
        <v>12</v>
      </c>
      <c r="AH32" s="12" t="s">
        <v>12</v>
      </c>
      <c r="AI32" s="12" t="s">
        <v>12</v>
      </c>
      <c r="AJ32" s="12">
        <v>580</v>
      </c>
      <c r="AK32" s="12">
        <v>571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77</v>
      </c>
      <c r="E33">
        <f t="shared" si="2"/>
        <v>9</v>
      </c>
      <c r="F33">
        <f t="shared" si="3"/>
        <v>5</v>
      </c>
      <c r="G33">
        <f t="shared" si="4"/>
        <v>589</v>
      </c>
      <c r="H33">
        <f t="shared" si="5"/>
        <v>587</v>
      </c>
      <c r="I33">
        <f t="shared" si="6"/>
        <v>587</v>
      </c>
      <c r="J33">
        <f t="shared" si="7"/>
        <v>586</v>
      </c>
      <c r="K33">
        <f t="shared" si="8"/>
        <v>584</v>
      </c>
      <c r="L33" s="78">
        <f t="shared" si="9"/>
        <v>586.6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>
        <v>572</v>
      </c>
      <c r="W33" s="12">
        <v>576</v>
      </c>
      <c r="X33" s="12" t="s">
        <v>12</v>
      </c>
      <c r="Y33" s="12" t="s">
        <v>12</v>
      </c>
      <c r="Z33" s="12">
        <v>589</v>
      </c>
      <c r="AA33" s="12">
        <v>586</v>
      </c>
      <c r="AB33" s="12">
        <v>587</v>
      </c>
      <c r="AC33" s="12" t="s">
        <v>12</v>
      </c>
      <c r="AD33" s="12" t="s">
        <v>12</v>
      </c>
      <c r="AE33" s="12" t="s">
        <v>12</v>
      </c>
      <c r="AF33" s="12">
        <v>576</v>
      </c>
      <c r="AG33" s="12" t="s">
        <v>12</v>
      </c>
      <c r="AH33" s="12" t="s">
        <v>12</v>
      </c>
      <c r="AI33" s="12" t="s">
        <v>12</v>
      </c>
      <c r="AJ33" s="12">
        <v>584</v>
      </c>
      <c r="AK33" s="12">
        <v>577</v>
      </c>
      <c r="AL33" s="12">
        <v>587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79</v>
      </c>
      <c r="E34">
        <f t="shared" si="2"/>
        <v>8</v>
      </c>
      <c r="F34">
        <f t="shared" si="3"/>
        <v>5</v>
      </c>
      <c r="G34">
        <f t="shared" si="4"/>
        <v>593</v>
      </c>
      <c r="H34">
        <f t="shared" si="5"/>
        <v>592</v>
      </c>
      <c r="I34">
        <f t="shared" si="6"/>
        <v>589</v>
      </c>
      <c r="J34">
        <f t="shared" si="7"/>
        <v>583</v>
      </c>
      <c r="K34">
        <f t="shared" si="8"/>
        <v>582</v>
      </c>
      <c r="L34" s="78">
        <f t="shared" si="9"/>
        <v>587.79999999999995</v>
      </c>
      <c r="N34" s="12" t="s">
        <v>12</v>
      </c>
      <c r="O34" s="12">
        <v>592</v>
      </c>
      <c r="P34" s="12">
        <v>580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>
        <v>583</v>
      </c>
      <c r="W34" s="12">
        <v>582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>
        <v>575</v>
      </c>
      <c r="AG34" s="12" t="s">
        <v>12</v>
      </c>
      <c r="AH34" s="12" t="s">
        <v>12</v>
      </c>
      <c r="AI34" s="12" t="s">
        <v>12</v>
      </c>
      <c r="AJ34" s="12">
        <v>589</v>
      </c>
      <c r="AK34" s="12">
        <v>575</v>
      </c>
      <c r="AL34" s="12">
        <v>593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si="0"/>
        <v>Zych</v>
      </c>
      <c r="B35" t="str">
        <f t="shared" si="1"/>
        <v xml:space="preserve">Gabriella </v>
      </c>
      <c r="C35" s="12">
        <v>25</v>
      </c>
      <c r="D35" t="s">
        <v>158</v>
      </c>
      <c r="E35">
        <f t="shared" si="2"/>
        <v>5</v>
      </c>
      <c r="F35">
        <f t="shared" si="3"/>
        <v>5</v>
      </c>
      <c r="G35">
        <f t="shared" si="4"/>
        <v>587</v>
      </c>
      <c r="H35">
        <f t="shared" si="5"/>
        <v>586</v>
      </c>
      <c r="I35">
        <f t="shared" si="6"/>
        <v>585</v>
      </c>
      <c r="J35">
        <f t="shared" si="7"/>
        <v>575</v>
      </c>
      <c r="K35">
        <f t="shared" si="8"/>
        <v>575</v>
      </c>
      <c r="L35">
        <f t="shared" si="9"/>
        <v>581.6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>
        <v>585</v>
      </c>
      <c r="AA35" s="12">
        <v>587</v>
      </c>
      <c r="AB35" s="12">
        <v>575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>
        <v>586</v>
      </c>
      <c r="AI35" s="12">
        <v>575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ref="A36:A42" si="10">IF(D36="","",(RIGHT(D36,LEN(D36)-SEARCH(" ",D36,1))))</f>
        <v/>
      </c>
      <c r="B36" t="str">
        <f t="shared" ref="B36:B42" si="11">IF(D36="","",(LEFT(D36,SEARCH(" ",D36,1))))</f>
        <v/>
      </c>
      <c r="C36" s="12">
        <v>29</v>
      </c>
      <c r="E36" t="str">
        <f t="shared" si="2"/>
        <v/>
      </c>
      <c r="F36" t="str">
        <f t="shared" ref="F36:F42" si="12">_xlfn.IFS(E36="","",E36=1,1,E36=2,2,E36=3,3,E36=4,4,E36=5,5,E36&gt;5,5)</f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ref="L36:L42" si="13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si="10"/>
        <v/>
      </c>
      <c r="B37" t="str">
        <f t="shared" si="11"/>
        <v/>
      </c>
      <c r="C37" s="12">
        <v>30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10"/>
        <v/>
      </c>
      <c r="B38" t="str">
        <f t="shared" si="11"/>
        <v/>
      </c>
      <c r="C38" s="12">
        <v>31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10"/>
        <v/>
      </c>
      <c r="B39" t="str">
        <f t="shared" si="11"/>
        <v/>
      </c>
      <c r="C39" s="12">
        <v>32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10"/>
        <v/>
      </c>
      <c r="B40" t="str">
        <f t="shared" si="11"/>
        <v/>
      </c>
      <c r="C40" s="12">
        <v>33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10"/>
        <v/>
      </c>
      <c r="B41" t="str">
        <f t="shared" si="11"/>
        <v/>
      </c>
      <c r="C41" s="12">
        <v>34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10"/>
        <v/>
      </c>
      <c r="B42" t="str">
        <f t="shared" si="11"/>
        <v/>
      </c>
      <c r="C42" s="12">
        <v>35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ref="A43:A67" si="14">IF(D43="","",(RIGHT(D43,LEN(D43)-SEARCH(" ",D43,1))))</f>
        <v/>
      </c>
      <c r="B43" t="str">
        <f t="shared" ref="B43:B67" si="15">IF(D43="","",(LEFT(D43,SEARCH(" ",D43,1))))</f>
        <v/>
      </c>
      <c r="C43" s="12">
        <v>36</v>
      </c>
      <c r="E43" t="str">
        <f t="shared" si="2"/>
        <v/>
      </c>
      <c r="F43" t="str">
        <f t="shared" ref="F43:F67" si="16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67" si="17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si="14"/>
        <v/>
      </c>
      <c r="B44" t="str">
        <f t="shared" si="15"/>
        <v/>
      </c>
      <c r="C44" s="12">
        <v>37</v>
      </c>
      <c r="E44" t="str">
        <f t="shared" si="2"/>
        <v/>
      </c>
      <c r="F44" t="str">
        <f t="shared" si="16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7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14"/>
        <v/>
      </c>
      <c r="B45" t="str">
        <f t="shared" si="15"/>
        <v/>
      </c>
      <c r="C45" s="12">
        <v>38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ref="K45:K67" si="18">IFERROR(LARGE((N45:AW45),5),"")</f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si="14"/>
        <v/>
      </c>
      <c r="B46" t="str">
        <f t="shared" si="15"/>
        <v/>
      </c>
      <c r="C46" s="12">
        <v>39</v>
      </c>
      <c r="E46" t="str">
        <f t="shared" ref="E46:E67" si="19">IF(COUNT(N46:AW46)=0,"", COUNT(N46:AW46))</f>
        <v/>
      </c>
      <c r="F46" t="str">
        <f t="shared" si="16"/>
        <v/>
      </c>
      <c r="G46" t="str">
        <f t="shared" ref="G46:G67" si="20">IFERROR(LARGE((N46:AW46),1),"")</f>
        <v/>
      </c>
      <c r="H46" t="str">
        <f t="shared" ref="H46:H67" si="21">IFERROR(LARGE((N46:AW46),2),"")</f>
        <v/>
      </c>
      <c r="I46" t="str">
        <f t="shared" ref="I46:I67" si="22">IFERROR(LARGE((N46:AW46),3),"")</f>
        <v/>
      </c>
      <c r="J46" t="str">
        <f t="shared" ref="J46:J67" si="23">IFERROR(LARGE((N46:AW46),4),"")</f>
        <v/>
      </c>
      <c r="K46" t="str">
        <f t="shared" si="18"/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14"/>
        <v/>
      </c>
      <c r="B47" t="str">
        <f t="shared" si="15"/>
        <v/>
      </c>
      <c r="C47" s="12">
        <v>40</v>
      </c>
      <c r="E47" t="str">
        <f t="shared" si="19"/>
        <v/>
      </c>
      <c r="F47" t="str">
        <f t="shared" si="16"/>
        <v/>
      </c>
      <c r="G47" t="str">
        <f t="shared" si="20"/>
        <v/>
      </c>
      <c r="H47" t="str">
        <f t="shared" si="21"/>
        <v/>
      </c>
      <c r="I47" t="str">
        <f t="shared" si="22"/>
        <v/>
      </c>
      <c r="J47" t="str">
        <f t="shared" si="23"/>
        <v/>
      </c>
      <c r="K47" t="str">
        <f t="shared" si="18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  <row r="48" spans="1:49" x14ac:dyDescent="0.35">
      <c r="A48" t="str">
        <f t="shared" si="14"/>
        <v/>
      </c>
      <c r="B48" t="str">
        <f t="shared" si="15"/>
        <v/>
      </c>
      <c r="C48" s="12">
        <v>41</v>
      </c>
      <c r="E48" t="str">
        <f t="shared" si="19"/>
        <v/>
      </c>
      <c r="F48" t="str">
        <f t="shared" si="16"/>
        <v/>
      </c>
      <c r="G48" t="str">
        <f t="shared" si="20"/>
        <v/>
      </c>
      <c r="H48" t="str">
        <f t="shared" si="21"/>
        <v/>
      </c>
      <c r="I48" t="str">
        <f t="shared" si="22"/>
        <v/>
      </c>
      <c r="J48" t="str">
        <f t="shared" si="23"/>
        <v/>
      </c>
      <c r="K48" t="str">
        <f t="shared" si="18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</row>
    <row r="49" spans="1:49" x14ac:dyDescent="0.35">
      <c r="A49" t="str">
        <f t="shared" si="14"/>
        <v/>
      </c>
      <c r="B49" t="str">
        <f t="shared" si="15"/>
        <v/>
      </c>
      <c r="C49" s="12">
        <v>42</v>
      </c>
      <c r="E49" t="str">
        <f t="shared" si="19"/>
        <v/>
      </c>
      <c r="F49" t="str">
        <f t="shared" si="16"/>
        <v/>
      </c>
      <c r="G49" t="str">
        <f t="shared" si="20"/>
        <v/>
      </c>
      <c r="H49" t="str">
        <f t="shared" si="21"/>
        <v/>
      </c>
      <c r="I49" t="str">
        <f t="shared" si="22"/>
        <v/>
      </c>
      <c r="J49" t="str">
        <f t="shared" si="23"/>
        <v/>
      </c>
      <c r="K49" t="str">
        <f t="shared" si="18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</row>
    <row r="50" spans="1:49" x14ac:dyDescent="0.35">
      <c r="A50" t="str">
        <f t="shared" si="14"/>
        <v/>
      </c>
      <c r="B50" t="str">
        <f t="shared" si="15"/>
        <v/>
      </c>
      <c r="C50" s="12">
        <v>43</v>
      </c>
      <c r="E50" t="str">
        <f t="shared" si="19"/>
        <v/>
      </c>
      <c r="F50" t="str">
        <f t="shared" si="16"/>
        <v/>
      </c>
      <c r="G50" t="str">
        <f t="shared" si="20"/>
        <v/>
      </c>
      <c r="H50" t="str">
        <f t="shared" si="21"/>
        <v/>
      </c>
      <c r="I50" t="str">
        <f t="shared" si="22"/>
        <v/>
      </c>
      <c r="J50" t="str">
        <f t="shared" si="23"/>
        <v/>
      </c>
      <c r="K50" t="str">
        <f t="shared" si="18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</row>
    <row r="51" spans="1:49" x14ac:dyDescent="0.35">
      <c r="A51" t="str">
        <f t="shared" si="14"/>
        <v/>
      </c>
      <c r="B51" t="str">
        <f t="shared" si="15"/>
        <v/>
      </c>
      <c r="C51" s="12">
        <v>44</v>
      </c>
      <c r="E51" t="str">
        <f t="shared" si="19"/>
        <v/>
      </c>
      <c r="F51" t="str">
        <f t="shared" si="16"/>
        <v/>
      </c>
      <c r="G51" t="str">
        <f t="shared" si="20"/>
        <v/>
      </c>
      <c r="H51" t="str">
        <f t="shared" si="21"/>
        <v/>
      </c>
      <c r="I51" t="str">
        <f t="shared" si="22"/>
        <v/>
      </c>
      <c r="J51" t="str">
        <f t="shared" si="23"/>
        <v/>
      </c>
      <c r="K51" t="str">
        <f t="shared" si="18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</row>
    <row r="52" spans="1:49" x14ac:dyDescent="0.35">
      <c r="A52" t="str">
        <f t="shared" si="14"/>
        <v/>
      </c>
      <c r="B52" t="str">
        <f t="shared" si="15"/>
        <v/>
      </c>
      <c r="C52" s="12">
        <v>45</v>
      </c>
      <c r="E52" t="str">
        <f t="shared" si="19"/>
        <v/>
      </c>
      <c r="F52" t="str">
        <f t="shared" si="16"/>
        <v/>
      </c>
      <c r="G52" t="str">
        <f t="shared" si="20"/>
        <v/>
      </c>
      <c r="H52" t="str">
        <f t="shared" si="21"/>
        <v/>
      </c>
      <c r="I52" t="str">
        <f t="shared" si="22"/>
        <v/>
      </c>
      <c r="J52" t="str">
        <f t="shared" si="23"/>
        <v/>
      </c>
      <c r="K52" t="str">
        <f t="shared" si="18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</row>
    <row r="53" spans="1:49" x14ac:dyDescent="0.35">
      <c r="A53" t="str">
        <f t="shared" si="14"/>
        <v/>
      </c>
      <c r="B53" t="str">
        <f t="shared" si="15"/>
        <v/>
      </c>
      <c r="C53" s="12">
        <v>46</v>
      </c>
      <c r="E53" t="str">
        <f t="shared" si="19"/>
        <v/>
      </c>
      <c r="F53" t="str">
        <f t="shared" si="16"/>
        <v/>
      </c>
      <c r="G53" t="str">
        <f t="shared" si="20"/>
        <v/>
      </c>
      <c r="H53" t="str">
        <f t="shared" si="21"/>
        <v/>
      </c>
      <c r="I53" t="str">
        <f t="shared" si="22"/>
        <v/>
      </c>
      <c r="J53" t="str">
        <f t="shared" si="23"/>
        <v/>
      </c>
      <c r="K53" t="str">
        <f t="shared" si="18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</row>
    <row r="54" spans="1:49" x14ac:dyDescent="0.35">
      <c r="A54" t="str">
        <f t="shared" si="14"/>
        <v/>
      </c>
      <c r="B54" t="str">
        <f t="shared" si="15"/>
        <v/>
      </c>
      <c r="C54" s="12">
        <v>47</v>
      </c>
      <c r="E54" t="str">
        <f t="shared" si="19"/>
        <v/>
      </c>
      <c r="F54" t="str">
        <f t="shared" si="16"/>
        <v/>
      </c>
      <c r="G54" t="str">
        <f t="shared" si="20"/>
        <v/>
      </c>
      <c r="H54" t="str">
        <f t="shared" si="21"/>
        <v/>
      </c>
      <c r="I54" t="str">
        <f t="shared" si="22"/>
        <v/>
      </c>
      <c r="J54" t="str">
        <f t="shared" si="23"/>
        <v/>
      </c>
      <c r="K54" t="str">
        <f t="shared" si="18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</row>
    <row r="55" spans="1:49" x14ac:dyDescent="0.35">
      <c r="A55" t="str">
        <f t="shared" si="14"/>
        <v/>
      </c>
      <c r="B55" t="str">
        <f t="shared" si="15"/>
        <v/>
      </c>
      <c r="C55" s="12">
        <v>48</v>
      </c>
      <c r="E55" t="str">
        <f t="shared" si="19"/>
        <v/>
      </c>
      <c r="F55" t="str">
        <f t="shared" si="16"/>
        <v/>
      </c>
      <c r="G55" t="str">
        <f t="shared" si="20"/>
        <v/>
      </c>
      <c r="H55" t="str">
        <f t="shared" si="21"/>
        <v/>
      </c>
      <c r="I55" t="str">
        <f t="shared" si="22"/>
        <v/>
      </c>
      <c r="J55" t="str">
        <f t="shared" si="23"/>
        <v/>
      </c>
      <c r="K55" t="str">
        <f t="shared" si="18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</row>
    <row r="56" spans="1:49" x14ac:dyDescent="0.35">
      <c r="A56" t="str">
        <f t="shared" si="14"/>
        <v/>
      </c>
      <c r="B56" t="str">
        <f t="shared" si="15"/>
        <v/>
      </c>
      <c r="C56" s="12">
        <v>49</v>
      </c>
      <c r="E56" t="str">
        <f t="shared" si="19"/>
        <v/>
      </c>
      <c r="F56" t="str">
        <f t="shared" si="16"/>
        <v/>
      </c>
      <c r="G56" t="str">
        <f t="shared" si="20"/>
        <v/>
      </c>
      <c r="H56" t="str">
        <f t="shared" si="21"/>
        <v/>
      </c>
      <c r="I56" t="str">
        <f t="shared" si="22"/>
        <v/>
      </c>
      <c r="J56" t="str">
        <f t="shared" si="23"/>
        <v/>
      </c>
      <c r="K56" t="str">
        <f t="shared" si="18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</row>
    <row r="57" spans="1:49" x14ac:dyDescent="0.35">
      <c r="A57" t="str">
        <f t="shared" si="14"/>
        <v/>
      </c>
      <c r="B57" t="str">
        <f t="shared" si="15"/>
        <v/>
      </c>
      <c r="C57" s="12">
        <v>50</v>
      </c>
      <c r="E57" t="str">
        <f t="shared" si="19"/>
        <v/>
      </c>
      <c r="F57" t="str">
        <f t="shared" si="16"/>
        <v/>
      </c>
      <c r="G57" t="str">
        <f t="shared" si="20"/>
        <v/>
      </c>
      <c r="H57" t="str">
        <f t="shared" si="21"/>
        <v/>
      </c>
      <c r="I57" t="str">
        <f t="shared" si="22"/>
        <v/>
      </c>
      <c r="J57" t="str">
        <f t="shared" si="23"/>
        <v/>
      </c>
      <c r="K57" t="str">
        <f t="shared" si="18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</row>
    <row r="58" spans="1:49" x14ac:dyDescent="0.35">
      <c r="A58" t="str">
        <f t="shared" si="14"/>
        <v/>
      </c>
      <c r="B58" t="str">
        <f t="shared" si="15"/>
        <v/>
      </c>
      <c r="C58" s="12">
        <v>51</v>
      </c>
      <c r="E58" t="str">
        <f t="shared" si="19"/>
        <v/>
      </c>
      <c r="F58" t="str">
        <f t="shared" si="16"/>
        <v/>
      </c>
      <c r="G58" t="str">
        <f t="shared" si="20"/>
        <v/>
      </c>
      <c r="H58" t="str">
        <f t="shared" si="21"/>
        <v/>
      </c>
      <c r="I58" t="str">
        <f t="shared" si="22"/>
        <v/>
      </c>
      <c r="J58" t="str">
        <f t="shared" si="23"/>
        <v/>
      </c>
      <c r="K58" t="str">
        <f t="shared" si="18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</row>
    <row r="59" spans="1:49" x14ac:dyDescent="0.35">
      <c r="A59" t="str">
        <f t="shared" si="14"/>
        <v/>
      </c>
      <c r="B59" t="str">
        <f t="shared" si="15"/>
        <v/>
      </c>
      <c r="C59" s="12">
        <v>52</v>
      </c>
      <c r="E59" t="str">
        <f t="shared" si="19"/>
        <v/>
      </c>
      <c r="F59" t="str">
        <f t="shared" si="16"/>
        <v/>
      </c>
      <c r="G59" t="str">
        <f t="shared" si="20"/>
        <v/>
      </c>
      <c r="H59" t="str">
        <f t="shared" si="21"/>
        <v/>
      </c>
      <c r="I59" t="str">
        <f t="shared" si="22"/>
        <v/>
      </c>
      <c r="J59" t="str">
        <f t="shared" si="23"/>
        <v/>
      </c>
      <c r="K59" t="str">
        <f t="shared" si="18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</row>
    <row r="60" spans="1:49" x14ac:dyDescent="0.35">
      <c r="A60" t="str">
        <f t="shared" si="14"/>
        <v/>
      </c>
      <c r="B60" t="str">
        <f t="shared" si="15"/>
        <v/>
      </c>
      <c r="C60" s="12">
        <v>53</v>
      </c>
      <c r="E60" t="str">
        <f t="shared" si="19"/>
        <v/>
      </c>
      <c r="F60" t="str">
        <f t="shared" si="16"/>
        <v/>
      </c>
      <c r="G60" t="str">
        <f t="shared" si="20"/>
        <v/>
      </c>
      <c r="H60" t="str">
        <f t="shared" si="21"/>
        <v/>
      </c>
      <c r="I60" t="str">
        <f t="shared" si="22"/>
        <v/>
      </c>
      <c r="J60" t="str">
        <f t="shared" si="23"/>
        <v/>
      </c>
      <c r="K60" t="str">
        <f t="shared" si="18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</row>
    <row r="61" spans="1:49" x14ac:dyDescent="0.35">
      <c r="A61" t="str">
        <f t="shared" si="14"/>
        <v/>
      </c>
      <c r="B61" t="str">
        <f t="shared" si="15"/>
        <v/>
      </c>
      <c r="C61" s="12">
        <v>54</v>
      </c>
      <c r="E61" t="str">
        <f t="shared" si="19"/>
        <v/>
      </c>
      <c r="F61" t="str">
        <f t="shared" si="16"/>
        <v/>
      </c>
      <c r="G61" t="str">
        <f t="shared" si="20"/>
        <v/>
      </c>
      <c r="H61" t="str">
        <f t="shared" si="21"/>
        <v/>
      </c>
      <c r="I61" t="str">
        <f t="shared" si="22"/>
        <v/>
      </c>
      <c r="J61" t="str">
        <f t="shared" si="23"/>
        <v/>
      </c>
      <c r="K61" t="str">
        <f t="shared" si="18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</row>
    <row r="62" spans="1:49" x14ac:dyDescent="0.35">
      <c r="A62" t="str">
        <f t="shared" si="14"/>
        <v/>
      </c>
      <c r="B62" t="str">
        <f t="shared" si="15"/>
        <v/>
      </c>
      <c r="C62" s="12">
        <v>55</v>
      </c>
      <c r="E62" t="str">
        <f t="shared" si="19"/>
        <v/>
      </c>
      <c r="F62" t="str">
        <f t="shared" si="16"/>
        <v/>
      </c>
      <c r="G62" t="str">
        <f t="shared" si="20"/>
        <v/>
      </c>
      <c r="H62" t="str">
        <f t="shared" si="21"/>
        <v/>
      </c>
      <c r="I62" t="str">
        <f t="shared" si="22"/>
        <v/>
      </c>
      <c r="J62" t="str">
        <f t="shared" si="23"/>
        <v/>
      </c>
      <c r="K62" t="str">
        <f t="shared" si="18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</row>
    <row r="63" spans="1:49" x14ac:dyDescent="0.35">
      <c r="A63" t="str">
        <f t="shared" si="14"/>
        <v/>
      </c>
      <c r="B63" t="str">
        <f t="shared" si="15"/>
        <v/>
      </c>
      <c r="C63" s="12">
        <v>56</v>
      </c>
      <c r="E63" t="str">
        <f t="shared" si="19"/>
        <v/>
      </c>
      <c r="F63" t="str">
        <f t="shared" si="16"/>
        <v/>
      </c>
      <c r="G63" t="str">
        <f t="shared" si="20"/>
        <v/>
      </c>
      <c r="H63" t="str">
        <f t="shared" si="21"/>
        <v/>
      </c>
      <c r="I63" t="str">
        <f t="shared" si="22"/>
        <v/>
      </c>
      <c r="J63" t="str">
        <f t="shared" si="23"/>
        <v/>
      </c>
      <c r="K63" t="str">
        <f t="shared" si="18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</row>
    <row r="64" spans="1:49" x14ac:dyDescent="0.35">
      <c r="A64" t="str">
        <f t="shared" si="14"/>
        <v/>
      </c>
      <c r="B64" t="str">
        <f t="shared" si="15"/>
        <v/>
      </c>
      <c r="C64" s="12">
        <v>57</v>
      </c>
      <c r="E64" t="str">
        <f t="shared" si="19"/>
        <v/>
      </c>
      <c r="F64" t="str">
        <f t="shared" si="16"/>
        <v/>
      </c>
      <c r="G64" t="str">
        <f t="shared" si="20"/>
        <v/>
      </c>
      <c r="H64" t="str">
        <f t="shared" si="21"/>
        <v/>
      </c>
      <c r="I64" t="str">
        <f t="shared" si="22"/>
        <v/>
      </c>
      <c r="J64" t="str">
        <f t="shared" si="23"/>
        <v/>
      </c>
      <c r="K64" t="str">
        <f t="shared" si="18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</row>
    <row r="65" spans="1:49" x14ac:dyDescent="0.35">
      <c r="A65" t="str">
        <f t="shared" si="14"/>
        <v/>
      </c>
      <c r="B65" t="str">
        <f t="shared" si="15"/>
        <v/>
      </c>
      <c r="C65" s="12">
        <v>58</v>
      </c>
      <c r="E65" t="str">
        <f t="shared" si="19"/>
        <v/>
      </c>
      <c r="F65" t="str">
        <f t="shared" si="16"/>
        <v/>
      </c>
      <c r="G65" t="str">
        <f t="shared" si="20"/>
        <v/>
      </c>
      <c r="H65" t="str">
        <f t="shared" si="21"/>
        <v/>
      </c>
      <c r="I65" t="str">
        <f t="shared" si="22"/>
        <v/>
      </c>
      <c r="J65" t="str">
        <f t="shared" si="23"/>
        <v/>
      </c>
      <c r="K65" t="str">
        <f t="shared" si="18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</row>
    <row r="66" spans="1:49" x14ac:dyDescent="0.35">
      <c r="A66" t="str">
        <f t="shared" si="14"/>
        <v/>
      </c>
      <c r="B66" t="str">
        <f t="shared" si="15"/>
        <v/>
      </c>
      <c r="C66" s="12">
        <v>59</v>
      </c>
      <c r="E66" t="str">
        <f t="shared" si="19"/>
        <v/>
      </c>
      <c r="F66" t="str">
        <f t="shared" si="16"/>
        <v/>
      </c>
      <c r="G66" t="str">
        <f t="shared" si="20"/>
        <v/>
      </c>
      <c r="H66" t="str">
        <f t="shared" si="21"/>
        <v/>
      </c>
      <c r="I66" t="str">
        <f t="shared" si="22"/>
        <v/>
      </c>
      <c r="J66" t="str">
        <f t="shared" si="23"/>
        <v/>
      </c>
      <c r="K66" t="str">
        <f t="shared" si="18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</row>
    <row r="67" spans="1:49" x14ac:dyDescent="0.35">
      <c r="A67" t="str">
        <f t="shared" si="14"/>
        <v/>
      </c>
      <c r="B67" t="str">
        <f t="shared" si="15"/>
        <v/>
      </c>
      <c r="C67" s="12">
        <v>60</v>
      </c>
      <c r="E67" t="str">
        <f t="shared" si="19"/>
        <v/>
      </c>
      <c r="F67" t="str">
        <f t="shared" si="16"/>
        <v/>
      </c>
      <c r="G67" t="str">
        <f t="shared" si="20"/>
        <v/>
      </c>
      <c r="H67" t="str">
        <f t="shared" si="21"/>
        <v/>
      </c>
      <c r="I67" t="str">
        <f t="shared" si="22"/>
        <v/>
      </c>
      <c r="J67" t="str">
        <f t="shared" si="23"/>
        <v/>
      </c>
      <c r="K67" t="str">
        <f t="shared" si="18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</row>
  </sheetData>
  <sortState xmlns:xlrd2="http://schemas.microsoft.com/office/spreadsheetml/2017/richdata2" ref="A14:AW35">
    <sortCondition ref="A14:A35"/>
  </sortState>
  <mergeCells count="4">
    <mergeCell ref="B5:E5"/>
    <mergeCell ref="B6:E6"/>
    <mergeCell ref="B7:E7"/>
    <mergeCell ref="G12:K12"/>
  </mergeCells>
  <phoneticPr fontId="8" type="noConversion"/>
  <conditionalFormatting sqref="N14:AW67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October 13,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122</v>
      </c>
      <c r="J11" s="17" t="s">
        <v>24</v>
      </c>
      <c r="K11" s="18"/>
      <c r="L11" s="26">
        <f>'Women''s Air Rifle Scores'!F5</f>
        <v>629</v>
      </c>
      <c r="M11" s="80" t="s">
        <v>122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122</v>
      </c>
      <c r="J12" s="19" t="s">
        <v>25</v>
      </c>
      <c r="K12" s="20"/>
      <c r="L12" s="27">
        <f>'Women''s Air Rifle Scores'!F6</f>
        <v>627</v>
      </c>
      <c r="M12" s="81" t="s">
        <v>122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631.31999999999994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Scores'!D33="","",'Men''s Air Rifle Scores'!D33)</f>
        <v>Tim Sherry</v>
      </c>
      <c r="E20" s="9">
        <f>'Men''s Air Rifle Scores'!F33</f>
        <v>5</v>
      </c>
      <c r="F20" s="65">
        <f>'Men''s Air Rifle Scores'!L33</f>
        <v>631.12</v>
      </c>
      <c r="G20" s="9"/>
      <c r="I20" s="12">
        <v>3</v>
      </c>
      <c r="J20" s="11" t="str">
        <f>IF('Women''s Air Rifle Scores'!D36="","",'Women''s Air Rifle Scores'!D36)</f>
        <v>Sagen Maddalena</v>
      </c>
      <c r="K20" s="11"/>
      <c r="L20" s="9">
        <f>'Women''s Air Rifle Scores'!F36</f>
        <v>5</v>
      </c>
      <c r="M20" s="65">
        <f>'Women''s Air Rifle Scores'!L36</f>
        <v>630.6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Scores'!D56="","",'Women''s Air Rifle Scores'!D56)</f>
        <v>Katie Zaun</v>
      </c>
      <c r="K21" s="11"/>
      <c r="L21" s="9">
        <f>'Women''s Air Rifle Scores'!F56</f>
        <v>5</v>
      </c>
      <c r="M21" s="65">
        <f>'Women''s Air Rifle Scores'!L56</f>
        <v>630.29999999999995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630.24</v>
      </c>
      <c r="G22" s="9"/>
      <c r="I22" s="12">
        <v>5</v>
      </c>
      <c r="J22" s="11" t="str">
        <f>IF('Women''s Air Rifle Scores'!D38="","",'Women''s Air Rifle Scores'!D38)</f>
        <v>Cecelia Ossi</v>
      </c>
      <c r="K22" s="11"/>
      <c r="L22" s="9">
        <f>'Women''s Air Rifle Scores'!F38</f>
        <v>5</v>
      </c>
      <c r="M22" s="65">
        <f>'Women''s Air Rifle Scores'!L38</f>
        <v>630.17999999999995</v>
      </c>
    </row>
    <row r="23" spans="2:13" x14ac:dyDescent="0.35">
      <c r="B23" s="12">
        <v>6</v>
      </c>
      <c r="C23" s="90" t="str">
        <f>IF('Men''s Air Rifle Scores'!D24="","",'Men''s Air Rifle Scores'!D24)</f>
        <v>Brandon Muske</v>
      </c>
      <c r="D23" s="89"/>
      <c r="E23" s="91">
        <f>'Men''s Air Rifle Scores'!F24</f>
        <v>5</v>
      </c>
      <c r="F23" s="92">
        <f>'Men''s Air Rifle Scores'!L24</f>
        <v>629.78</v>
      </c>
      <c r="G23" s="9"/>
      <c r="I23" s="12">
        <v>6</v>
      </c>
      <c r="J23" s="11" t="str">
        <f>IF('Women''s Air Rifle Scores'!D53="","",'Women''s Air Rifle Scores'!D53)</f>
        <v>Ali Weisz</v>
      </c>
      <c r="K23" s="11"/>
      <c r="L23" s="9">
        <f>'Women''s Air Rifle Scores'!F53</f>
        <v>5</v>
      </c>
      <c r="M23" s="65">
        <f>'Women''s Air Rifle Scores'!L53</f>
        <v>629.95999999999992</v>
      </c>
    </row>
    <row r="24" spans="2:13" x14ac:dyDescent="0.35">
      <c r="B24" s="12">
        <v>7</v>
      </c>
      <c r="C24" s="90" t="str">
        <f>IF('Men''s Air Rifle Scores'!D23="","",'Men''s Air Rifle Scores'!D23)</f>
        <v>Griffin Lake</v>
      </c>
      <c r="D24" s="89"/>
      <c r="E24" s="91">
        <f>'Men''s Air Rifle Scores'!F23</f>
        <v>5</v>
      </c>
      <c r="F24" s="92">
        <f>'Men''s Air Rifle Scores'!L23</f>
        <v>629.74</v>
      </c>
      <c r="G24" s="9"/>
      <c r="I24" s="12">
        <v>7</v>
      </c>
      <c r="J24" s="11" t="str">
        <f>IF('Women''s Air Rifle Scores'!D33="","",'Women''s Air Rifle Scores'!D33)</f>
        <v>Mackenzie Kring</v>
      </c>
      <c r="K24" s="11"/>
      <c r="L24" s="9">
        <f>'Women''s Air Rifle Scores'!F33</f>
        <v>5</v>
      </c>
      <c r="M24" s="65">
        <f>'Women''s Air Rifle Scores'!L33</f>
        <v>629.9</v>
      </c>
    </row>
    <row r="25" spans="2:13" x14ac:dyDescent="0.35">
      <c r="B25" s="12">
        <v>8</v>
      </c>
      <c r="C25" s="11" t="str">
        <f>IF('Men''s Air Rifle Scores'!D30="","",'Men''s Air Rifle Scores'!D30)</f>
        <v>Ivan Roe</v>
      </c>
      <c r="E25" s="9">
        <f>'Men''s Air Rifle Scores'!F30</f>
        <v>5</v>
      </c>
      <c r="F25" s="65">
        <f>'Men''s Air Rifle Scores'!L30</f>
        <v>629.56000000000006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Scores'!D21="","",'Men''s Air Rifle Scores'!D21)</f>
        <v>Rylan Kissell</v>
      </c>
      <c r="D26" s="89"/>
      <c r="E26" s="91">
        <f>'Men''s Air Rifle Scores'!F21</f>
        <v>5</v>
      </c>
      <c r="F26" s="92">
        <f>'Men''s Air Rifle Scores'!L21</f>
        <v>629.41999999999996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628.29999999999995</v>
      </c>
      <c r="G27" s="9"/>
      <c r="I27" s="12">
        <v>10</v>
      </c>
      <c r="J27" s="83" t="str">
        <f>IF('Women''s Air Rifle Scores'!D16="","",'Women''s Air Rifle Scores'!D16)</f>
        <v>Ashlyn Blake</v>
      </c>
      <c r="K27" s="83"/>
      <c r="L27" s="84">
        <f>'Women''s Air Rifle Scores'!F16</f>
        <v>5</v>
      </c>
      <c r="M27" s="85">
        <f>'Women''s Air Rifle Scores'!L16</f>
        <v>627.36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11" t="str">
        <f>IF('Women''s Air Rifle Scores'!D52="","",'Women''s Air Rifle Scores'!D52)</f>
        <v>Emme Walrath</v>
      </c>
      <c r="K28" s="11"/>
      <c r="L28" s="9">
        <f>'Women''s Air Rifle Scores'!F52</f>
        <v>5</v>
      </c>
      <c r="M28" s="65">
        <f>'Women''s Air Rifle Scores'!L52</f>
        <v>626.93999999999994</v>
      </c>
    </row>
    <row r="29" spans="2:13" x14ac:dyDescent="0.35">
      <c r="B29" s="12">
        <v>12</v>
      </c>
      <c r="C29" s="11" t="str">
        <f>IF('Men''s Air Rifle Scores'!D34="","",'Men''s Air Rifle Scores'!D34)</f>
        <v>Tyler Wee</v>
      </c>
      <c r="E29" s="9">
        <f>'Men''s Air Rifle Scores'!F34</f>
        <v>5</v>
      </c>
      <c r="F29" s="65">
        <f>'Men''s Air Rifle Scores'!L34</f>
        <v>625.72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Scores'!D35="","",'Men''s Air Rifle Scores'!D35)</f>
        <v>Jacob Wisman</v>
      </c>
      <c r="E30" s="9">
        <f>'Men''s Air Rifle Scores'!F35</f>
        <v>5</v>
      </c>
      <c r="F30" s="65">
        <f>'Men''s Air Rifle Scores'!L35</f>
        <v>625.33999999999992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Scores'!D19="","",'Women''s Air Rifle Scores'!D19)</f>
        <v>Marley Bowden</v>
      </c>
      <c r="K31" s="11"/>
      <c r="L31" s="9">
        <f>'Women''s Air Rifle Scores'!F19</f>
        <v>5</v>
      </c>
      <c r="M31" s="65">
        <f>'Women''s Air Rifle Scores'!L19</f>
        <v>625.93999999999994</v>
      </c>
    </row>
    <row r="32" spans="2:13" x14ac:dyDescent="0.35">
      <c r="B32" s="12">
        <v>15</v>
      </c>
      <c r="C32" s="11" t="str">
        <f>IF('Men''s Air Rifle Scores'!D26="","",'Men''s Air Rifle Scores'!D26)</f>
        <v>Scott Patterson</v>
      </c>
      <c r="E32" s="9">
        <f>'Men''s Air Rifle Scores'!F26</f>
        <v>5</v>
      </c>
      <c r="F32" s="65">
        <f>'Men''s Air Rifle Scores'!L26</f>
        <v>624.04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11" t="str">
        <f>IF('Men''s Air Rifle Scores'!D28="","",'Men''s Air Rifle Scores'!D28)</f>
        <v>Teagan Perkowski</v>
      </c>
      <c r="E33" s="9">
        <f>'Men''s Air Rifle Scores'!F28</f>
        <v>5</v>
      </c>
      <c r="F33" s="65">
        <f>'Men''s Air Rifle Scores'!L28</f>
        <v>623.06000000000006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621.82000000000005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625.64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Scores'!D42="","",'Women''s Air Rifle Scores'!D42)</f>
        <v>Elizabeth Probst</v>
      </c>
      <c r="K35" s="11"/>
      <c r="L35" s="9">
        <f>'Women''s Air Rifle Scores'!F42</f>
        <v>5</v>
      </c>
      <c r="M35" s="65">
        <f>'Women''s Air Rifle Scores'!L42</f>
        <v>625.34</v>
      </c>
    </row>
    <row r="36" spans="2:13" x14ac:dyDescent="0.35">
      <c r="B36" s="12">
        <v>19</v>
      </c>
      <c r="C36" s="90" t="str">
        <f>IF('Men''s Air Rifle Scores'!D32="","",'Men''s Air Rifle Scores'!D32)</f>
        <v>Dan Schanebrook</v>
      </c>
      <c r="D36" s="89"/>
      <c r="E36" s="91">
        <f>'Men''s Air Rifle Scores'!F32</f>
        <v>5</v>
      </c>
      <c r="F36" s="92">
        <f>'Men''s Air Rifle Scores'!L32</f>
        <v>620.26</v>
      </c>
      <c r="G36" s="9"/>
      <c r="I36" s="12">
        <v>19</v>
      </c>
      <c r="J36" s="11" t="str">
        <f>IF('Women''s Air Rifle Scores'!D32="","",'Women''s Air Rifle Scores'!D32)</f>
        <v>Alana Kelly</v>
      </c>
      <c r="K36" s="11"/>
      <c r="L36" s="9">
        <f>'Women''s Air Rifle Scores'!F32</f>
        <v>5</v>
      </c>
      <c r="M36" s="65">
        <f>'Women''s Air Rifle Scores'!L32</f>
        <v>625.08000000000004</v>
      </c>
    </row>
    <row r="37" spans="2:13" x14ac:dyDescent="0.35">
      <c r="B37" s="12">
        <v>20</v>
      </c>
      <c r="C37" s="11" t="str">
        <f>IF('Men''s Air Rifle Scores'!D18="","",'Men''s Air Rifle Scores'!D18)</f>
        <v>Chance Cover</v>
      </c>
      <c r="E37" s="9">
        <f>'Men''s Air Rifle Scores'!F18</f>
        <v>5</v>
      </c>
      <c r="F37" s="65">
        <f>'Men''s Air Rifle Scores'!L18</f>
        <v>618.02</v>
      </c>
      <c r="G37" s="9"/>
      <c r="I37" s="12">
        <v>20</v>
      </c>
      <c r="J37" s="11" t="str">
        <f>IF('Women''s Air Rifle Scores'!D28="","",'Women''s Air Rifle Scores'!D28)</f>
        <v>Gracie Dinh</v>
      </c>
      <c r="K37" s="11"/>
      <c r="L37" s="9">
        <f>'Women''s Air Rifle Scores'!F28</f>
        <v>5</v>
      </c>
      <c r="M37" s="65">
        <f>'Women''s Air Rifle Scores'!L28</f>
        <v>625</v>
      </c>
    </row>
    <row r="38" spans="2:13" x14ac:dyDescent="0.35">
      <c r="B38" s="12">
        <v>21</v>
      </c>
      <c r="C38" s="90" t="str">
        <f>IF('Men''s Air Rifle Scores'!D29="","",'Men''s Air Rifle Scores'!D29)</f>
        <v>Gavin Perkowski</v>
      </c>
      <c r="D38" s="89"/>
      <c r="E38" s="91">
        <f>'Men''s Air Rifle Scores'!F29</f>
        <v>1</v>
      </c>
      <c r="F38" s="92">
        <f>'Men''s Air Rifle Scores'!L29</f>
        <v>628.4</v>
      </c>
      <c r="G38" s="9"/>
      <c r="I38" s="12">
        <v>21</v>
      </c>
      <c r="J38" s="11" t="str">
        <f>IF('Women''s Air Rifle Scores'!D55="","",'Women''s Air Rifle Scores'!D55)</f>
        <v>Lily Wytko</v>
      </c>
      <c r="K38" s="11"/>
      <c r="L38" s="9">
        <f>'Women''s Air Rifle Scores'!F55</f>
        <v>5</v>
      </c>
      <c r="M38" s="65">
        <f>'Women''s Air Rifle Scores'!L55</f>
        <v>624.96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Scores'!D39="","",'Women''s Air Rifle Scores'!D39)</f>
        <v>Maggie Palfrie</v>
      </c>
      <c r="K39" s="11"/>
      <c r="L39" s="9">
        <f>'Women''s Air Rifle Scores'!F39</f>
        <v>5</v>
      </c>
      <c r="M39" s="65">
        <f>'Women''s Air Rifle Scores'!L39</f>
        <v>624.48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Scores'!D22="","",'Women''s Air Rifle Scores'!D22)</f>
        <v>Camryn Camp</v>
      </c>
      <c r="K40" s="11"/>
      <c r="L40" s="9">
        <f>'Women''s Air Rifle Scores'!F22</f>
        <v>5</v>
      </c>
      <c r="M40" s="65">
        <f>'Women''s Air Rifle Scores'!L22</f>
        <v>624.3599999999999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Scores'!D48="","",'Women''s Air Rifle Scores'!D48)</f>
        <v>Katlyn Sullivan</v>
      </c>
      <c r="K41" s="11"/>
      <c r="L41" s="9">
        <f>'Women''s Air Rifle Scores'!F48</f>
        <v>5</v>
      </c>
      <c r="M41" s="65">
        <f>'Women''s Air Rifle Scores'!L48</f>
        <v>623.72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Scores'!D45="","",'Women''s Air Rifle Scores'!D45)</f>
        <v>Carley Seabrooke</v>
      </c>
      <c r="K42" s="11"/>
      <c r="L42" s="9">
        <f>'Women''s Air Rifle Scores'!F45</f>
        <v>5</v>
      </c>
      <c r="M42" s="65">
        <f>'Women''s Air Rifle Scores'!L45</f>
        <v>623.45999999999992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Scores'!D30="","",'Women''s Air Rifle Scores'!D30)</f>
        <v>Mikole Hogan</v>
      </c>
      <c r="K43" s="11"/>
      <c r="L43" s="9">
        <f>'Women''s Air Rifle Scores'!F30</f>
        <v>5</v>
      </c>
      <c r="M43" s="65">
        <f>'Women''s Air Rifle Scores'!L30</f>
        <v>622.58000000000004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Scores'!D25="","",'Women''s Air Rifle Scores'!D25)</f>
        <v>Kelsey Dardas</v>
      </c>
      <c r="K44" s="11"/>
      <c r="L44" s="9">
        <f>'Women''s Air Rifle Scores'!F25</f>
        <v>5</v>
      </c>
      <c r="M44" s="65">
        <f>'Women''s Air Rifle Scores'!L25</f>
        <v>621.98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Scores'!D18="","",'Women''s Air Rifle Scores'!D18)</f>
        <v>Elisa Boozer</v>
      </c>
      <c r="K45" s="11"/>
      <c r="L45" s="9">
        <f>'Women''s Air Rifle Scores'!F18</f>
        <v>5</v>
      </c>
      <c r="M45" s="65">
        <f>'Women''s Air Rifle Scores'!L18</f>
        <v>621.4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Scores'!D20="","",'Women''s Air Rifle Scores'!D20)</f>
        <v>Addy Burrow</v>
      </c>
      <c r="K46" s="11"/>
      <c r="L46" s="9">
        <f>'Women''s Air Rifle Scores'!F20</f>
        <v>5</v>
      </c>
      <c r="M46" s="65">
        <f>'Women''s Air Rifle Scores'!L20</f>
        <v>621.16000000000008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Scores'!D51="","",'Women''s Air Rifle Scores'!D51)</f>
        <v>Devin Wagner</v>
      </c>
      <c r="K47" s="11"/>
      <c r="L47" s="9">
        <f>'Women''s Air Rifle Scores'!F51</f>
        <v>5</v>
      </c>
      <c r="M47" s="65">
        <f>'Women''s Air Rifle Scores'!L51</f>
        <v>620.88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Scores'!D17="","",'Women''s Air Rifle Scores'!D17)</f>
        <v>Alexa Bodrogi</v>
      </c>
      <c r="K48" s="11"/>
      <c r="L48" s="9">
        <f>'Women''s Air Rifle Scores'!F17</f>
        <v>5</v>
      </c>
      <c r="M48" s="65">
        <f>'Women''s Air Rifle Scores'!L17</f>
        <v>619.93999999999994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Scores'!D43="","",'Women''s Air Rifle Scores'!D43)</f>
        <v>Emma Rhode</v>
      </c>
      <c r="K49" s="11"/>
      <c r="L49" s="9">
        <f>'Women''s Air Rifle Scores'!F43</f>
        <v>4</v>
      </c>
      <c r="M49" s="65">
        <f>'Women''s Air Rifle Scores'!L43</f>
        <v>627.72499999999991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Scores'!D27="","",'Women''s Air Rifle Scores'!D27)</f>
        <v>Regan Diamond</v>
      </c>
      <c r="K50" s="11"/>
      <c r="L50" s="9">
        <f>'Women''s Air Rifle Scores'!F27</f>
        <v>4</v>
      </c>
      <c r="M50" s="65">
        <f>'Women''s Air Rifle Scores'!L27</f>
        <v>621.79999999999995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Scores'!D40="","",'Women''s Air Rifle Scores'!D40)</f>
        <v>Rylie Passmore</v>
      </c>
      <c r="K51" s="11"/>
      <c r="L51" s="9">
        <f>'Women''s Air Rifle Scores'!F40</f>
        <v>4</v>
      </c>
      <c r="M51" s="65">
        <f>'Women''s Air Rifle Scores'!L40</f>
        <v>620.25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Scores'!D24="","",'Women''s Air Rifle Scores'!D24)</f>
        <v>Sophia Cruz</v>
      </c>
      <c r="K52" s="11"/>
      <c r="L52" s="9">
        <f>'Women''s Air Rifle Scores'!F24</f>
        <v>4</v>
      </c>
      <c r="M52" s="65">
        <f>'Women''s Air Rifle Scores'!L24</f>
        <v>617.6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Scores'!D54="","",'Women''s Air Rifle Scores'!D54)</f>
        <v>Anne White</v>
      </c>
      <c r="K54" s="11"/>
      <c r="L54" s="9">
        <f>'Women''s Air Rifle Scores'!F54</f>
        <v>2</v>
      </c>
      <c r="M54" s="65">
        <f>'Women''s Air Rifle Scores'!L54</f>
        <v>625.79999999999995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Scores'!D37="","",'Women''s Air Rifle Scores'!D37)</f>
        <v>Caroline Martin</v>
      </c>
      <c r="K55" s="11"/>
      <c r="L55" s="9">
        <f>'Women''s Air Rifle Scores'!F37</f>
        <v>2</v>
      </c>
      <c r="M55" s="65">
        <f>'Women''s Air Rifle Scores'!L37</f>
        <v>619.75</v>
      </c>
    </row>
    <row r="56" spans="2:13" x14ac:dyDescent="0.35">
      <c r="B56" s="12"/>
      <c r="G56" s="9"/>
      <c r="I56" s="12">
        <v>39</v>
      </c>
      <c r="J56" s="11" t="str">
        <f>IF('Women''s Air Rifle Scores'!D46="","",'Women''s Air Rifle Scores'!D46)</f>
        <v>Hailey Singleton</v>
      </c>
      <c r="K56" s="11"/>
      <c r="L56" s="9">
        <f>'Women''s Air Rifle Scores'!F46</f>
        <v>2</v>
      </c>
      <c r="M56" s="65">
        <f>'Women''s Air Rifle Scores'!L46</f>
        <v>616.95000000000005</v>
      </c>
    </row>
    <row r="57" spans="2:13" x14ac:dyDescent="0.35">
      <c r="B57" s="12"/>
      <c r="G57" s="9"/>
      <c r="I57" s="12">
        <v>40</v>
      </c>
      <c r="J57" s="11" t="str">
        <f>IF('Women''s Air Rifle Scores'!D35="","",'Women''s Air Rifle Scores'!D35)</f>
        <v>Victoria Leppert</v>
      </c>
      <c r="K57" s="11"/>
      <c r="L57" s="9">
        <f>'Women''s Air Rifle Scores'!F35</f>
        <v>1</v>
      </c>
      <c r="M57" s="65">
        <f>'Women''s Air Rifle Scores'!L35</f>
        <v>628.79999999999995</v>
      </c>
    </row>
    <row r="58" spans="2:13" x14ac:dyDescent="0.35">
      <c r="I58" s="12">
        <v>41</v>
      </c>
      <c r="J58" s="11" t="str">
        <f>IF('Women''s Air Rifle Scores'!D23="","",'Women''s Air Rifle Scores'!D23)</f>
        <v>Rachael Charles</v>
      </c>
      <c r="K58" s="11"/>
      <c r="L58" s="9">
        <f>'Women''s Air Rifle Scores'!F23</f>
        <v>1</v>
      </c>
      <c r="M58" s="65">
        <f>'Women''s Air Rifle Scores'!L23</f>
        <v>627.70000000000005</v>
      </c>
    </row>
    <row r="59" spans="2:13" x14ac:dyDescent="0.35">
      <c r="I59" s="12">
        <v>42</v>
      </c>
      <c r="J59" s="11" t="str">
        <f>IF('Women''s Air Rifle Scores'!D31="","",'Women''s Air Rifle Scores'!D31)</f>
        <v>Lauren Hurley</v>
      </c>
      <c r="K59" s="11"/>
      <c r="L59" s="9">
        <f>'Women''s Air Rifle Scores'!F31</f>
        <v>1</v>
      </c>
      <c r="M59" s="65">
        <f>'Women''s Air Rifle Scores'!L31</f>
        <v>627.4</v>
      </c>
    </row>
    <row r="60" spans="2:13" x14ac:dyDescent="0.35">
      <c r="I60" s="12">
        <v>43</v>
      </c>
      <c r="J60" s="11" t="str">
        <f>IF('Women''s Air Rifle Scores'!D41="","",'Women''s Air Rifle Scores'!D41)</f>
        <v>Natalie Perrin</v>
      </c>
      <c r="K60" s="11"/>
      <c r="L60" s="9">
        <f>'Women''s Air Rifle Scores'!F41</f>
        <v>1</v>
      </c>
      <c r="M60" s="65">
        <f>'Women''s Air Rifle Scores'!L41</f>
        <v>626.5</v>
      </c>
    </row>
    <row r="61" spans="2:13" x14ac:dyDescent="0.35">
      <c r="I61" s="12">
        <v>44</v>
      </c>
      <c r="J61" s="11" t="str">
        <f>IF('Women''s Air Rifle Scores'!D14="","",'Women''s Air Rifle Scores'!D14)</f>
        <v>Gabrielle Ayers</v>
      </c>
      <c r="K61" s="11"/>
      <c r="L61" s="9">
        <f>'Women''s Air Rifle Scores'!F14</f>
        <v>1</v>
      </c>
      <c r="M61" s="65">
        <f>'Women''s Air Rifle Scores'!L14</f>
        <v>625.20000000000005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8">
    <sortCondition descending="1" ref="M18:M48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  <cfRule type="expression" dxfId="43" priority="9" stopIfTrue="1">
      <formula>AND($B18&lt;=5,$F18&gt;=$E$11)</formula>
    </cfRule>
    <cfRule type="expression" dxfId="42" priority="10">
      <formula>$F18&gt;=$E$12</formula>
    </cfRule>
  </conditionalFormatting>
  <conditionalFormatting sqref="J18:M83">
    <cfRule type="expression" dxfId="41" priority="510" stopIfTrue="1">
      <formula>$M18=""</formula>
    </cfRule>
    <cfRule type="expression" dxfId="40" priority="511" stopIfTrue="1">
      <formula>$L18&lt;5</formula>
    </cfRule>
    <cfRule type="expression" dxfId="39" priority="512" stopIfTrue="1">
      <formula>$M18&lt;$L$12</formula>
    </cfRule>
    <cfRule type="expression" dxfId="38" priority="513" stopIfTrue="1">
      <formula>AND($I18&lt;=5,$M18&gt;=$L$11)</formula>
    </cfRule>
    <cfRule type="expression" dxfId="37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October 13,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107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122</v>
      </c>
      <c r="J11" s="17" t="s">
        <v>24</v>
      </c>
      <c r="K11" s="18"/>
      <c r="L11" s="53">
        <f>'Women''s Smallbore Scores'!F5</f>
        <v>589</v>
      </c>
      <c r="M11" s="80" t="s">
        <v>122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122</v>
      </c>
      <c r="J12" s="19" t="s">
        <v>25</v>
      </c>
      <c r="K12" s="20"/>
      <c r="L12" s="54">
        <f>'Women''s Smallbore Scores'!F6</f>
        <v>586</v>
      </c>
      <c r="M12" s="81" t="s">
        <v>122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Scores'!D31="","",'Women''s Smallbore Scores'!D31)</f>
        <v>Mary Tucker</v>
      </c>
      <c r="K18" s="11"/>
      <c r="L18" s="9">
        <f>'Women''s Smallbore Scores'!F31</f>
        <v>5</v>
      </c>
      <c r="M18" s="65">
        <f>'Women''s Smallbore Scores'!L31</f>
        <v>592.20000000000005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592</v>
      </c>
      <c r="G19" s="9"/>
      <c r="I19" s="12">
        <v>2</v>
      </c>
      <c r="J19" s="11" t="str">
        <f>IF('Women''s Smallbore Scores'!D22="","",'Women''s Smallbore Scores'!D22)</f>
        <v>Sagen Maddalena</v>
      </c>
      <c r="K19" s="11"/>
      <c r="L19" s="9">
        <f>'Women''s Smallbore Scores'!F22</f>
        <v>5</v>
      </c>
      <c r="M19" s="65">
        <f>'Women''s Smallbore Scores'!L22</f>
        <v>592</v>
      </c>
    </row>
    <row r="20" spans="2:13" x14ac:dyDescent="0.35">
      <c r="B20" s="12">
        <v>3</v>
      </c>
      <c r="C20" s="11" t="str">
        <f>IF('Men''s Smallbore Scores'!D24="","",'Men''s Smallbore Scores'!D24)</f>
        <v>Braden Peiser</v>
      </c>
      <c r="D20" s="11"/>
      <c r="E20" s="9">
        <f>'Men''s Smallbore Scores'!F24</f>
        <v>5</v>
      </c>
      <c r="F20" s="65">
        <f>'Men''s Smallbore Scores'!L24</f>
        <v>591.4</v>
      </c>
      <c r="G20" s="9"/>
      <c r="I20" s="12">
        <v>3</v>
      </c>
      <c r="J20" s="11" t="str">
        <f>IF('Women''s Smallbore Scores'!D24="","",'Women''s Smallbore Scores'!D24)</f>
        <v>Cecelia Ossi</v>
      </c>
      <c r="K20" s="11"/>
      <c r="L20" s="9">
        <f>'Women''s Smallbore Scores'!F24</f>
        <v>5</v>
      </c>
      <c r="M20" s="65">
        <f>'Women''s Smallbore Scores'!L24</f>
        <v>589.20000000000005</v>
      </c>
    </row>
    <row r="21" spans="2:13" x14ac:dyDescent="0.35">
      <c r="B21" s="12">
        <v>4</v>
      </c>
      <c r="C21" s="11" t="str">
        <f>IF('Men''s Smallbore Scores'!D20="","",'Men''s Smallbore Scores'!D20)</f>
        <v>Peter Fiori</v>
      </c>
      <c r="D21" s="11"/>
      <c r="E21" s="9">
        <f>'Men''s Smallbore Scores'!F20</f>
        <v>5</v>
      </c>
      <c r="F21" s="65">
        <f>'Men''s Smallbore Scores'!L20</f>
        <v>590.6</v>
      </c>
      <c r="G21" s="9"/>
      <c r="I21" s="12">
        <v>4</v>
      </c>
      <c r="J21" s="11" t="str">
        <f>IF('Women''s Smallbore Scores'!D34="","",'Women''s Smallbore Scores'!D34)</f>
        <v>Katie Zaun</v>
      </c>
      <c r="K21" s="11"/>
      <c r="L21" s="9">
        <f>'Women''s Smallbore Scores'!F34</f>
        <v>5</v>
      </c>
      <c r="M21" s="65">
        <f>'Women''s Smallbore Scores'!L34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Scores'!D25="","",'Women''s Smallbore Scores'!D25)</f>
        <v>Elizabeth Probst</v>
      </c>
      <c r="K23" s="11"/>
      <c r="L23" s="9">
        <f>'Women''s Smallbore Scores'!F25</f>
        <v>5</v>
      </c>
      <c r="M23" s="65">
        <f>'Women''s Smallbore Scores'!L25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Scores'!D15="","",'Women''s Smallbore Scores'!D15)</f>
        <v>Ashlyn Blake</v>
      </c>
      <c r="K24" s="11"/>
      <c r="L24" s="9">
        <f>'Women''s Smallbore Scores'!F15</f>
        <v>5</v>
      </c>
      <c r="M24" s="65">
        <f>'Women''s Smallbore Scores'!L15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Scores'!D23="","",'Women''s Smallbore Scores'!D23)</f>
        <v>Molly McGhin</v>
      </c>
      <c r="K25" s="11"/>
      <c r="L25" s="9">
        <f>'Women''s Smallbore Scores'!F23</f>
        <v>5</v>
      </c>
      <c r="M25" s="65">
        <f>'Women''s Smallbore Scores'!L23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Scores'!D17="","",'Women''s Smallbore Scores'!D17)</f>
        <v>Kelsey Dardas</v>
      </c>
      <c r="K26" s="11"/>
      <c r="L26" s="9">
        <f>'Women''s Smallbore Scores'!F17</f>
        <v>5</v>
      </c>
      <c r="M26" s="65">
        <f>'Women''s Smallbore Scores'!L17</f>
        <v>583.4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585.79999999999995</v>
      </c>
      <c r="I27" s="12">
        <v>10</v>
      </c>
      <c r="J27" s="11" t="str">
        <f>IF('Women''s Smallbore Scores'!D32="","",'Women''s Smallbore Scores'!D32)</f>
        <v>Emme Walrath</v>
      </c>
      <c r="K27" s="11"/>
      <c r="L27" s="9">
        <f>'Women''s Smallbore Scores'!F32</f>
        <v>5</v>
      </c>
      <c r="M27" s="65">
        <f>'Women''s Smallbore Scores'!L32</f>
        <v>583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Scores'!D21="","",'Women''s Smallbore Scores'!D21)</f>
        <v>Karlie Lynn</v>
      </c>
      <c r="K28" s="11"/>
      <c r="L28" s="9">
        <f>'Women''s Smallbore Scores'!F21</f>
        <v>5</v>
      </c>
      <c r="M28" s="65">
        <f>'Women''s Smallbore Scores'!L21</f>
        <v>581.79999999999995</v>
      </c>
    </row>
    <row r="29" spans="2:13" x14ac:dyDescent="0.35">
      <c r="B29" s="12">
        <v>12</v>
      </c>
      <c r="C29" s="11" t="str">
        <f>IF('Men''s Smallbore Scores'!D26="","",'Men''s Smallbore Scores'!D26)</f>
        <v>Matt Sanchez</v>
      </c>
      <c r="D29" s="11"/>
      <c r="E29" s="9">
        <f>'Men''s Smallbore Scores'!F26</f>
        <v>5</v>
      </c>
      <c r="F29" s="65">
        <f>'Men''s Smallbore Scores'!L26</f>
        <v>582.6</v>
      </c>
      <c r="I29" s="12">
        <v>12</v>
      </c>
      <c r="J29" s="11" t="str">
        <f>IF('Women''s Smallbore Scores'!D28="","",'Women''s Smallbore Scores'!D28)</f>
        <v>Carley Seabrooke</v>
      </c>
      <c r="K29" s="11"/>
      <c r="L29" s="9">
        <f>'Women''s Smallbore Scores'!F28</f>
        <v>5</v>
      </c>
      <c r="M29" s="65">
        <f>'Women''s Smallbore Scores'!L28</f>
        <v>581.6</v>
      </c>
    </row>
    <row r="30" spans="2:13" x14ac:dyDescent="0.35">
      <c r="B30" s="12">
        <v>13</v>
      </c>
      <c r="C30" s="11" t="str">
        <f>IF('Men''s Smallbore Scores'!D14="","",'Men''s Smallbore Scores'!D14)</f>
        <v>Samuel Adkins</v>
      </c>
      <c r="D30" s="11"/>
      <c r="E30" s="9">
        <f>'Men''s Smallbore Scores'!F14</f>
        <v>5</v>
      </c>
      <c r="F30" s="65">
        <f>'Men''s Smallbore Scores'!L14</f>
        <v>582.20000000000005</v>
      </c>
      <c r="I30" s="12">
        <v>13</v>
      </c>
      <c r="J30" s="11" t="str">
        <f>IF('Women''s Smallbore Scores'!D35="","",'Women''s Smallbore Scores'!D35)</f>
        <v>Gabriella Zych</v>
      </c>
      <c r="K30" s="11"/>
      <c r="L30" s="9">
        <f>'Women''s Smallbore Scores'!F35</f>
        <v>5</v>
      </c>
      <c r="M30" s="65">
        <f>'Women''s Smallbore Scores'!L35</f>
        <v>581.6</v>
      </c>
    </row>
    <row r="31" spans="2:13" x14ac:dyDescent="0.35">
      <c r="B31" s="12">
        <v>14</v>
      </c>
      <c r="C31" s="11" t="str">
        <f>IF('Men''s Smallbore Scores'!D29="","",'Men''s Smallbore Scores'!D29)</f>
        <v>Tyler Wee</v>
      </c>
      <c r="D31" s="11"/>
      <c r="E31" s="9">
        <f>'Men''s Smallbore Scores'!F29</f>
        <v>5</v>
      </c>
      <c r="F31" s="65">
        <f>'Men''s Smallbore Scores'!L29</f>
        <v>582</v>
      </c>
      <c r="I31" s="12">
        <v>14</v>
      </c>
      <c r="J31" s="11" t="str">
        <f>IF('Women''s Smallbore Scores'!D29="","",'Women''s Smallbore Scores'!D29)</f>
        <v>Elijah Spencer</v>
      </c>
      <c r="K31" s="11"/>
      <c r="L31" s="9">
        <f>'Women''s Smallbore Scores'!F29</f>
        <v>5</v>
      </c>
      <c r="M31" s="65">
        <f>'Women''s Smallbore Scores'!L29</f>
        <v>579.4</v>
      </c>
    </row>
    <row r="32" spans="2:13" x14ac:dyDescent="0.35">
      <c r="B32" s="12">
        <v>15</v>
      </c>
      <c r="C32" s="11" t="str">
        <f>IF('Men''s Smallbore Scores'!D18="","",'Men''s Smallbore Scores'!D18)</f>
        <v>Jason Dardas</v>
      </c>
      <c r="D32" s="11"/>
      <c r="E32" s="9">
        <f>'Men''s Smallbore Scores'!F18</f>
        <v>5</v>
      </c>
      <c r="F32" s="65">
        <f>'Men''s Smallbore Scores'!L18</f>
        <v>578.4</v>
      </c>
      <c r="I32" s="12">
        <v>15</v>
      </c>
      <c r="J32" s="11" t="str">
        <f>IF('Women''s Smallbore Scores'!D26="","",'Women''s Smallbore Scores'!D26)</f>
        <v>Emma Rhode</v>
      </c>
      <c r="K32" s="11"/>
      <c r="L32" s="9">
        <f>'Women''s Smallbore Scores'!F26</f>
        <v>1</v>
      </c>
      <c r="M32" s="65">
        <f>'Women''s Smallbore Scores'!L26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576</v>
      </c>
      <c r="I33" s="12">
        <v>16</v>
      </c>
      <c r="J33" s="11" t="str">
        <f>IF('Women''s Smallbore Scores'!D20="","",'Women''s Smallbore Scores'!D20)</f>
        <v>Gracie Dinh</v>
      </c>
      <c r="K33" s="11"/>
      <c r="L33" s="9">
        <f>'Women''s Smallbore Scores'!F20</f>
        <v>2</v>
      </c>
      <c r="M33" s="65">
        <f>'Women''s Smallbore Scores'!L20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3</v>
      </c>
      <c r="F34" s="65">
        <f>'Men''s Smallbore Scores'!L17</f>
        <v>572.33333333333337</v>
      </c>
      <c r="I34" s="12">
        <v>17</v>
      </c>
      <c r="J34" s="11" t="str">
        <f>IF('Women''s Smallbore Scores'!D16="","",'Women''s Smallbore Scores'!D16)</f>
        <v>Camryn Camp</v>
      </c>
      <c r="K34" s="11"/>
      <c r="L34" s="9">
        <f>'Women''s Smallbore Scores'!F16</f>
        <v>4</v>
      </c>
      <c r="M34" s="65">
        <f>'Women''s Smallbore Scores'!L16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Scores'!D14="","",'Women''s Smallbore Scores'!D14)</f>
        <v>Isabella Baldwin</v>
      </c>
      <c r="K35" s="11"/>
      <c r="L35" s="9">
        <f>'Women''s Smallbore Scores'!F14</f>
        <v>4</v>
      </c>
      <c r="M35" s="65">
        <f>'Women''s Smallbore Scores'!L14</f>
        <v>577.25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Scores'!D27="","",'Women''s Smallbore Scores'!D27)</f>
        <v>Elizabeth Schmeltzer</v>
      </c>
      <c r="K36" s="11"/>
      <c r="L36" s="9">
        <f>'Women''s Smallbore Scores'!F27</f>
        <v>2</v>
      </c>
      <c r="M36" s="65">
        <f>'Women''s Smallbore Scores'!L27</f>
        <v>571.5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Scores'!D18="","",'Women''s Smallbore Scores'!D18)</f>
        <v>Danjela De Jesus</v>
      </c>
      <c r="K37" s="11"/>
      <c r="L37" s="9">
        <f>'Women''s Smallbore Scores'!F18</f>
        <v>4</v>
      </c>
      <c r="M37" s="65">
        <f>'Women''s Smallbore Scores'!L18</f>
        <v>569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Scores'!D30="","",'Women''s Smallbore Scores'!D30)</f>
        <v>Katlyn Sullivan</v>
      </c>
      <c r="K38" s="11"/>
      <c r="L38" s="9">
        <f>'Women''s Smallbore Scores'!F30</f>
        <v>2</v>
      </c>
      <c r="M38" s="65">
        <f>'Women''s Smallbore Scores'!L30</f>
        <v>568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Scores'!D19="","",'Women''s Smallbore Scores'!D19)</f>
        <v>Katrina Demerle</v>
      </c>
      <c r="K39" s="11"/>
      <c r="L39" s="9">
        <f>'Women''s Smallbore Scores'!F19</f>
        <v>2</v>
      </c>
      <c r="M39" s="65">
        <f>'Women''s Smallbore Scores'!L19</f>
        <v>547.5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6" priority="9" stopIfTrue="1">
      <formula>AND($B18&lt;=5,$F18&gt;=$E$11)</formula>
    </cfRule>
    <cfRule type="expression" dxfId="35" priority="10">
      <formula>AND($F18&gt;=$E$12,$F18&lt;$E$11)</formula>
    </cfRule>
  </conditionalFormatting>
  <conditionalFormatting sqref="C18:F48">
    <cfRule type="expression" dxfId="34" priority="6" stopIfTrue="1">
      <formula>$F18=""</formula>
    </cfRule>
    <cfRule type="expression" dxfId="33" priority="7" stopIfTrue="1">
      <formula>$E18&lt;5</formula>
    </cfRule>
    <cfRule type="expression" dxfId="32" priority="8" stopIfTrue="1">
      <formula>$F18&lt;$E$12</formula>
    </cfRule>
  </conditionalFormatting>
  <conditionalFormatting sqref="C35:F48">
    <cfRule type="expression" dxfId="31" priority="975" stopIfTrue="1">
      <formula>AND($B38&lt;=5,$F35&gt;=$E$11)</formula>
    </cfRule>
    <cfRule type="expression" dxfId="30" priority="976">
      <formula>AND($F35&gt;=$E$12,$F35&lt;$E$11)</formula>
    </cfRule>
  </conditionalFormatting>
  <conditionalFormatting sqref="J18:M34">
    <cfRule type="expression" dxfId="29" priority="4" stopIfTrue="1">
      <formula>AND($I18&lt;=5,$M18&gt;=$L$11)</formula>
    </cfRule>
    <cfRule type="expression" dxfId="28" priority="5">
      <formula>AND($M18&gt;=$L$12,$M18&lt;$L$11)</formula>
    </cfRule>
  </conditionalFormatting>
  <conditionalFormatting sqref="J18:M71">
    <cfRule type="expression" dxfId="27" priority="1" stopIfTrue="1">
      <formula>$M18=""</formula>
    </cfRule>
    <cfRule type="expression" dxfId="26" priority="2" stopIfTrue="1">
      <formula>$L18&lt;5</formula>
    </cfRule>
    <cfRule type="expression" dxfId="25" priority="3" stopIfTrue="1">
      <formula>$M18&lt;$L$12</formula>
    </cfRule>
  </conditionalFormatting>
  <conditionalFormatting sqref="J35:M37">
    <cfRule type="expression" dxfId="24" priority="979" stopIfTrue="1">
      <formula>AND($I36&lt;=5,$M35&gt;=$L$11)</formula>
    </cfRule>
    <cfRule type="expression" dxfId="23" priority="980">
      <formula>AND($M35&gt;=$L$12,$M35&lt;$L$11)</formula>
    </cfRule>
  </conditionalFormatting>
  <conditionalFormatting sqref="J38:M71">
    <cfRule type="expression" dxfId="22" priority="987" stopIfTrue="1">
      <formula>AND($I41&lt;=5,$M38&gt;=$L$11)</formula>
    </cfRule>
    <cfRule type="expression" dxfId="21" priority="988">
      <formula>AND($M38&gt;=$L$12,$M38&lt;$L$11)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191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123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6" t="s">
        <v>10</v>
      </c>
      <c r="D16" s="127"/>
      <c r="E16" s="47" t="s">
        <v>14</v>
      </c>
      <c r="G16" s="109" t="s">
        <v>26</v>
      </c>
      <c r="H16" s="126" t="s">
        <v>10</v>
      </c>
      <c r="I16" s="127"/>
      <c r="J16" s="47" t="s">
        <v>14</v>
      </c>
      <c r="L16" s="109" t="s">
        <v>26</v>
      </c>
      <c r="M16" s="126" t="s">
        <v>10</v>
      </c>
      <c r="N16" s="127"/>
      <c r="O16" s="47" t="s">
        <v>14</v>
      </c>
      <c r="Q16" s="109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11"/>
      <c r="C17" s="128"/>
      <c r="D17" s="129"/>
      <c r="E17" s="48" t="s">
        <v>13</v>
      </c>
      <c r="G17" s="111"/>
      <c r="H17" s="128"/>
      <c r="I17" s="129"/>
      <c r="J17" s="48" t="s">
        <v>13</v>
      </c>
      <c r="L17" s="111"/>
      <c r="M17" s="128"/>
      <c r="N17" s="129"/>
      <c r="O17" s="48" t="s">
        <v>13</v>
      </c>
      <c r="Q17" s="111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633.46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4" t="str">
        <f>'Smallbore Ranking'!C18</f>
        <v>Jared Eddy</v>
      </c>
      <c r="N18" s="125"/>
      <c r="O18" s="76">
        <f>'Smallbore Ranking'!F18</f>
        <v>592.79999999999995</v>
      </c>
      <c r="Q18" s="44">
        <v>1</v>
      </c>
      <c r="R18" s="124" t="str">
        <f>'Smallbore Ranking'!J18</f>
        <v>Mary Tucker</v>
      </c>
      <c r="S18" s="125"/>
      <c r="T18" s="76">
        <f>'Smallbore Ranking'!M18</f>
        <v>592.20000000000005</v>
      </c>
    </row>
    <row r="19" spans="2:20" x14ac:dyDescent="0.35">
      <c r="B19" s="45">
        <v>2</v>
      </c>
      <c r="C19" s="116" t="str">
        <f>'Air Rifle Ranking'!C19</f>
        <v>Braden Peiser</v>
      </c>
      <c r="D19" s="117"/>
      <c r="E19" s="67">
        <f>'Air Rifle Ranking'!F19</f>
        <v>631.31999999999994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2" t="str">
        <f>'Smallbore Ranking'!C19</f>
        <v>Ivan Roe</v>
      </c>
      <c r="N19" s="123"/>
      <c r="O19" s="68">
        <f>'Smallbore Ranking'!F19</f>
        <v>592</v>
      </c>
      <c r="Q19" s="45">
        <v>2</v>
      </c>
      <c r="R19" s="113" t="str">
        <f>'Smallbore Ranking'!J19</f>
        <v>Sagen Maddalena</v>
      </c>
      <c r="S19" s="113"/>
      <c r="T19" s="67">
        <f>'Smallbore Ranking'!M19</f>
        <v>592</v>
      </c>
    </row>
    <row r="20" spans="2:20" x14ac:dyDescent="0.35">
      <c r="B20" s="45">
        <v>3</v>
      </c>
      <c r="C20" s="116" t="str">
        <f>'Air Rifle Ranking'!C20</f>
        <v>Tim Sherry</v>
      </c>
      <c r="D20" s="117"/>
      <c r="E20" s="67">
        <f>'Air Rifle Ranking'!F20</f>
        <v>631.12</v>
      </c>
      <c r="G20" s="45">
        <v>3</v>
      </c>
      <c r="H20" s="113" t="str">
        <f>'Air Rifle Ranking'!J20</f>
        <v>Sagen Maddalena</v>
      </c>
      <c r="I20" s="113"/>
      <c r="J20" s="67">
        <f>'Air Rifle Ranking'!M20</f>
        <v>630.6</v>
      </c>
      <c r="K20" s="9"/>
      <c r="L20" s="45">
        <v>3</v>
      </c>
      <c r="M20" s="116" t="str">
        <f>'Smallbore Ranking'!C20</f>
        <v>Braden Peiser</v>
      </c>
      <c r="N20" s="117"/>
      <c r="O20" s="67">
        <f>'Smallbore Ranking'!F20</f>
        <v>591.4</v>
      </c>
      <c r="Q20" s="45">
        <v>3</v>
      </c>
      <c r="R20" s="113" t="str">
        <f>'Smallbore Ranking'!J20</f>
        <v>Cecelia Ossi</v>
      </c>
      <c r="S20" s="113"/>
      <c r="T20" s="67">
        <f>'Smallbore Ranking'!M20</f>
        <v>589.20000000000005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630.32000000000005</v>
      </c>
      <c r="G21" s="45">
        <v>4</v>
      </c>
      <c r="H21" s="113" t="str">
        <f>'Air Rifle Ranking'!J21</f>
        <v>Katie Zaun</v>
      </c>
      <c r="I21" s="113"/>
      <c r="J21" s="67">
        <f>'Air Rifle Ranking'!M21</f>
        <v>630.29999999999995</v>
      </c>
      <c r="K21" s="9"/>
      <c r="L21" s="45">
        <v>4</v>
      </c>
      <c r="M21" s="118" t="str">
        <f>'Smallbore Ranking'!C21</f>
        <v>Peter Fiori</v>
      </c>
      <c r="N21" s="119"/>
      <c r="O21" s="88">
        <f>'Smallbore Ranking'!F21</f>
        <v>590.6</v>
      </c>
      <c r="Q21" s="45">
        <v>4</v>
      </c>
      <c r="R21" s="113" t="str">
        <f>'Smallbore Ranking'!J21</f>
        <v>Katie Zaun</v>
      </c>
      <c r="S21" s="113"/>
      <c r="T21" s="67">
        <f>'Smallbore Ranking'!M21</f>
        <v>587.79999999999995</v>
      </c>
    </row>
    <row r="22" spans="2:20" x14ac:dyDescent="0.35">
      <c r="B22" s="45">
        <v>5</v>
      </c>
      <c r="C22" s="116" t="str">
        <f>'Air Rifle Ranking'!C22</f>
        <v>Lucas Kozeniesky</v>
      </c>
      <c r="D22" s="117"/>
      <c r="E22" s="67">
        <f>'Air Rifle Ranking'!F22</f>
        <v>630.24</v>
      </c>
      <c r="G22" s="45">
        <v>5</v>
      </c>
      <c r="H22" s="113" t="str">
        <f>'Air Rifle Ranking'!J22</f>
        <v>Cecelia Ossi</v>
      </c>
      <c r="I22" s="113"/>
      <c r="J22" s="67">
        <f>'Air Rifle Ranking'!M22</f>
        <v>630.17999999999995</v>
      </c>
      <c r="L22" s="45">
        <v>5</v>
      </c>
      <c r="M22" s="116" t="str">
        <f>'Smallbore Ranking'!C22</f>
        <v>Griffin Lake</v>
      </c>
      <c r="N22" s="117"/>
      <c r="O22" s="67">
        <f>'Smallbore Ranking'!F22</f>
        <v>589.6</v>
      </c>
      <c r="Q22" s="45">
        <v>5</v>
      </c>
      <c r="R22" s="113" t="str">
        <f>'Smallbore Ranking'!J22</f>
        <v>Ali Weisz</v>
      </c>
      <c r="S22" s="113"/>
      <c r="T22" s="67">
        <f>'Smallbore Ranking'!M22</f>
        <v>586.6</v>
      </c>
    </row>
    <row r="23" spans="2:20" x14ac:dyDescent="0.35">
      <c r="B23" s="93">
        <v>6</v>
      </c>
      <c r="C23" s="132" t="str">
        <f>'Air Rifle Ranking'!C23</f>
        <v>Brandon Muske</v>
      </c>
      <c r="D23" s="133"/>
      <c r="E23" s="94">
        <f>'Air Rifle Ranking'!F23</f>
        <v>629.78</v>
      </c>
      <c r="G23" s="45">
        <v>6</v>
      </c>
      <c r="H23" s="113" t="str">
        <f>'Air Rifle Ranking'!J23</f>
        <v>Ali Weisz</v>
      </c>
      <c r="I23" s="113"/>
      <c r="J23" s="67">
        <f>'Air Rifle Ranking'!M23</f>
        <v>629.95999999999992</v>
      </c>
      <c r="L23" s="45">
        <v>6</v>
      </c>
      <c r="M23" s="116" t="str">
        <f>'Smallbore Ranking'!C23</f>
        <v>Levi Clark</v>
      </c>
      <c r="N23" s="117"/>
      <c r="O23" s="67">
        <f>'Smallbore Ranking'!F23</f>
        <v>588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2" t="str">
        <f>'Air Rifle Ranking'!C24</f>
        <v>Griffin Lake</v>
      </c>
      <c r="D24" s="133"/>
      <c r="E24" s="94">
        <f>'Air Rifle Ranking'!F24</f>
        <v>629.74</v>
      </c>
      <c r="G24" s="45">
        <v>7</v>
      </c>
      <c r="H24" s="113" t="str">
        <f>'Air Rifle Ranking'!J24</f>
        <v>Mackenzie Kring</v>
      </c>
      <c r="I24" s="113"/>
      <c r="J24" s="67">
        <f>'Air Rifle Ranking'!M24</f>
        <v>629.9</v>
      </c>
      <c r="L24" s="45">
        <v>7</v>
      </c>
      <c r="M24" s="122" t="str">
        <f>'Smallbore Ranking'!C24</f>
        <v>Gavin Barnick</v>
      </c>
      <c r="N24" s="123"/>
      <c r="O24" s="68">
        <f>'Smallbore Ranking'!F24</f>
        <v>587.6</v>
      </c>
      <c r="Q24" s="45">
        <v>7</v>
      </c>
      <c r="R24" s="113" t="str">
        <f>'Smallbore Ranking'!J24</f>
        <v>Ashlyn Blake</v>
      </c>
      <c r="S24" s="113"/>
      <c r="T24" s="67">
        <f>'Smallbore Ranking'!M24</f>
        <v>583.6</v>
      </c>
    </row>
    <row r="25" spans="2:20" x14ac:dyDescent="0.35">
      <c r="B25" s="93">
        <v>8</v>
      </c>
      <c r="C25" s="132" t="str">
        <f>'Air Rifle Ranking'!C25</f>
        <v>Ivan Roe</v>
      </c>
      <c r="D25" s="133"/>
      <c r="E25" s="94">
        <f>'Air Rifle Ranking'!F25</f>
        <v>629.56000000000006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628.57999999999993</v>
      </c>
      <c r="L25" s="45">
        <v>8</v>
      </c>
      <c r="M25" s="113" t="str">
        <f>'Smallbore Ranking'!C25</f>
        <v>Patrick Sunderman</v>
      </c>
      <c r="N25" s="113"/>
      <c r="O25" s="67">
        <f>'Smallbore Ranking'!F25</f>
        <v>587.20000000000005</v>
      </c>
      <c r="Q25" s="45">
        <v>8</v>
      </c>
      <c r="R25" s="113" t="str">
        <f>'Smallbore Ranking'!J25</f>
        <v>Molly McGhin</v>
      </c>
      <c r="S25" s="113"/>
      <c r="T25" s="67">
        <f>'Smallbore Ranking'!M25</f>
        <v>583.4</v>
      </c>
    </row>
    <row r="26" spans="2:20" x14ac:dyDescent="0.35">
      <c r="B26" s="93">
        <v>9</v>
      </c>
      <c r="C26" s="132" t="str">
        <f>'Air Rifle Ranking'!C26</f>
        <v>Rylan Kissell</v>
      </c>
      <c r="D26" s="133"/>
      <c r="E26" s="94">
        <f>'Air Rifle Ranking'!F26</f>
        <v>629.41999999999996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Tim Sherry</v>
      </c>
      <c r="N26" s="113"/>
      <c r="O26" s="67">
        <f>'Smallbore Ranking'!F26</f>
        <v>587.20000000000005</v>
      </c>
      <c r="Q26" s="45">
        <v>9</v>
      </c>
      <c r="R26" s="113" t="str">
        <f>'Smallbore Ranking'!J26</f>
        <v>Kelsey Dardas</v>
      </c>
      <c r="S26" s="113"/>
      <c r="T26" s="67">
        <f>'Smallbore Ranking'!M26</f>
        <v>583.4</v>
      </c>
    </row>
    <row r="27" spans="2:20" x14ac:dyDescent="0.35">
      <c r="B27" s="86">
        <v>10</v>
      </c>
      <c r="C27" s="130" t="str">
        <f>'Air Rifle Ranking'!C27</f>
        <v>Jared Eddy</v>
      </c>
      <c r="D27" s="131"/>
      <c r="E27" s="87">
        <f>'Air Rifle Ranking'!F27</f>
        <v>628.29999999999995</v>
      </c>
      <c r="G27" s="45">
        <v>10</v>
      </c>
      <c r="H27" s="113" t="str">
        <f>'Air Rifle Ranking'!J27</f>
        <v>Ashlyn Blake</v>
      </c>
      <c r="I27" s="113"/>
      <c r="J27" s="67">
        <f>'Air Rifle Ranking'!M27</f>
        <v>627.36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585.79999999999995</v>
      </c>
      <c r="Q27" s="45">
        <v>10</v>
      </c>
      <c r="R27" s="113" t="str">
        <f>'Smallbore Ranking'!J27</f>
        <v>Emme Walrath</v>
      </c>
      <c r="S27" s="113"/>
      <c r="T27" s="67">
        <f>'Smallbore Ranking'!M27</f>
        <v>583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627.31999999999994</v>
      </c>
      <c r="G28" s="86">
        <v>11</v>
      </c>
      <c r="H28" s="134" t="str">
        <f>'Air Rifle Ranking'!J28</f>
        <v>Emme Walrath</v>
      </c>
      <c r="I28" s="134"/>
      <c r="J28" s="87">
        <f>'Air Rifle Ranking'!M28</f>
        <v>626.93999999999994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583.4</v>
      </c>
      <c r="Q28" s="45">
        <v>11</v>
      </c>
      <c r="R28" s="113" t="str">
        <f>'Smallbore Ranking'!J28</f>
        <v>Karlie Lynn</v>
      </c>
      <c r="S28" s="113"/>
      <c r="T28" s="67">
        <f>'Smallbore Ranking'!M28</f>
        <v>581.79999999999995</v>
      </c>
    </row>
    <row r="29" spans="2:20" x14ac:dyDescent="0.35">
      <c r="B29" s="45">
        <v>12</v>
      </c>
      <c r="C29" s="116" t="str">
        <f>'Air Rifle Ranking'!C29</f>
        <v>Tyler Wee</v>
      </c>
      <c r="D29" s="117"/>
      <c r="E29" s="67">
        <f>'Air Rifle Ranking'!F29</f>
        <v>625.72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Matt Sanchez</v>
      </c>
      <c r="N29" s="113"/>
      <c r="O29" s="67">
        <f>'Smallbore Ranking'!F29</f>
        <v>582.6</v>
      </c>
      <c r="Q29" s="45">
        <v>12</v>
      </c>
      <c r="R29" s="113" t="str">
        <f>'Smallbore Ranking'!J29</f>
        <v>Carley Seabrooke</v>
      </c>
      <c r="S29" s="113"/>
      <c r="T29" s="67">
        <f>'Smallbore Ranking'!M29</f>
        <v>581.6</v>
      </c>
    </row>
    <row r="30" spans="2:20" x14ac:dyDescent="0.35">
      <c r="B30" s="45">
        <v>13</v>
      </c>
      <c r="C30" s="116" t="str">
        <f>'Air Rifle Ranking'!C30</f>
        <v>Jacob Wisman</v>
      </c>
      <c r="D30" s="117"/>
      <c r="E30" s="67">
        <f>'Air Rifle Ranking'!F30</f>
        <v>625.33999999999992</v>
      </c>
      <c r="G30" s="45">
        <v>13</v>
      </c>
      <c r="H30" s="113" t="str">
        <f>'Air Rifle Ranking'!J30</f>
        <v>Isabella Baldwin</v>
      </c>
      <c r="I30" s="113"/>
      <c r="J30" s="67">
        <f>'Air Rifle Ranking'!M30</f>
        <v>626.09999999999991</v>
      </c>
      <c r="L30" s="45">
        <v>13</v>
      </c>
      <c r="M30" s="113" t="str">
        <f>'Smallbore Ranking'!C30</f>
        <v>Samuel Adkins</v>
      </c>
      <c r="N30" s="113"/>
      <c r="O30" s="67">
        <f>'Smallbore Ranking'!F30</f>
        <v>582.20000000000005</v>
      </c>
      <c r="Q30" s="45">
        <v>13</v>
      </c>
      <c r="R30" s="113" t="str">
        <f>'Smallbore Ranking'!J30</f>
        <v>Gabriella Zych</v>
      </c>
      <c r="S30" s="113"/>
      <c r="T30" s="67">
        <f>'Smallbore Ranking'!M30</f>
        <v>581.6</v>
      </c>
    </row>
    <row r="31" spans="2:20" x14ac:dyDescent="0.35">
      <c r="B31" s="45">
        <v>14</v>
      </c>
      <c r="C31" s="116" t="str">
        <f>'Air Rifle Ranking'!C31</f>
        <v>Sam Adkins</v>
      </c>
      <c r="D31" s="117"/>
      <c r="E31" s="67">
        <f>'Air Rifle Ranking'!F31</f>
        <v>624.83999999999992</v>
      </c>
      <c r="G31" s="45">
        <v>14</v>
      </c>
      <c r="H31" s="113" t="str">
        <f>'Air Rifle Ranking'!J31</f>
        <v>Marley Bowden</v>
      </c>
      <c r="I31" s="113"/>
      <c r="J31" s="67">
        <f>'Air Rifle Ranking'!M31</f>
        <v>625.93999999999994</v>
      </c>
      <c r="L31" s="45">
        <v>14</v>
      </c>
      <c r="M31" s="113" t="str">
        <f>'Smallbore Ranking'!C31</f>
        <v>Tyler Wee</v>
      </c>
      <c r="N31" s="113"/>
      <c r="O31" s="67">
        <f>'Smallbore Ranking'!F31</f>
        <v>582</v>
      </c>
      <c r="Q31" s="45">
        <v>14</v>
      </c>
      <c r="R31" s="113" t="str">
        <f>'Smallbore Ranking'!J31</f>
        <v>Elijah Spencer</v>
      </c>
      <c r="S31" s="113"/>
      <c r="T31" s="67">
        <f>'Smallbore Ranking'!M31</f>
        <v>579.4</v>
      </c>
    </row>
    <row r="32" spans="2:20" x14ac:dyDescent="0.35">
      <c r="B32" s="45">
        <v>15</v>
      </c>
      <c r="C32" s="116" t="str">
        <f>'Air Rifle Ranking'!C32</f>
        <v>Scott Patterson</v>
      </c>
      <c r="D32" s="117"/>
      <c r="E32" s="67">
        <f>'Air Rifle Ranking'!F32</f>
        <v>624.04</v>
      </c>
      <c r="G32" s="45">
        <v>15</v>
      </c>
      <c r="H32" s="113" t="str">
        <f>'Air Rifle Ranking'!J32</f>
        <v>Gabriela Zych</v>
      </c>
      <c r="I32" s="113"/>
      <c r="J32" s="67">
        <f>'Air Rifle Ranking'!M32</f>
        <v>625.83999999999992</v>
      </c>
      <c r="L32" s="45">
        <v>15</v>
      </c>
      <c r="M32" s="113" t="str">
        <f>'Smallbore Ranking'!C32</f>
        <v>Jason Dardas</v>
      </c>
      <c r="N32" s="113"/>
      <c r="O32" s="67">
        <f>'Smallbore Ranking'!F32</f>
        <v>578.4</v>
      </c>
      <c r="Q32" s="45">
        <v>15</v>
      </c>
      <c r="R32" s="113" t="str">
        <f>'Smallbore Ranking'!J32</f>
        <v>Emma Rhode</v>
      </c>
      <c r="S32" s="113"/>
      <c r="T32" s="67">
        <f>'Smallbore Ranking'!M32</f>
        <v>588</v>
      </c>
    </row>
    <row r="33" spans="2:20" x14ac:dyDescent="0.35">
      <c r="B33" s="45">
        <v>16</v>
      </c>
      <c r="C33" s="116" t="str">
        <f>'Air Rifle Ranking'!C33</f>
        <v>Teagan Perkowski</v>
      </c>
      <c r="D33" s="117"/>
      <c r="E33" s="67">
        <f>'Air Rifle Ranking'!F33</f>
        <v>623.06000000000006</v>
      </c>
      <c r="G33" s="45">
        <v>16</v>
      </c>
      <c r="H33" s="113" t="str">
        <f>'Air Rifle Ranking'!J33</f>
        <v>Bremen Butler</v>
      </c>
      <c r="I33" s="113"/>
      <c r="J33" s="67">
        <f>'Air Rifle Ranking'!M33</f>
        <v>625.72</v>
      </c>
      <c r="L33" s="45">
        <v>16</v>
      </c>
      <c r="M33" s="113" t="str">
        <f>'Smallbore Ranking'!C33</f>
        <v>Jack Ogoreuc</v>
      </c>
      <c r="N33" s="113"/>
      <c r="O33" s="67">
        <f>'Smallbore Ranking'!F33</f>
        <v>576</v>
      </c>
      <c r="Q33" s="45">
        <v>16</v>
      </c>
      <c r="R33" s="113" t="str">
        <f>'Smallbore Ranking'!J33</f>
        <v>Gracie Dinh</v>
      </c>
      <c r="S33" s="113"/>
      <c r="T33" s="67">
        <f>'Smallbore Ranking'!M33</f>
        <v>584</v>
      </c>
    </row>
    <row r="34" spans="2:20" x14ac:dyDescent="0.35">
      <c r="B34" s="45">
        <v>17</v>
      </c>
      <c r="C34" s="116" t="str">
        <f>'Air Rifle Ranking'!C34</f>
        <v>Jack Ogoreuc</v>
      </c>
      <c r="D34" s="117"/>
      <c r="E34" s="67">
        <f>'Air Rifle Ranking'!F34</f>
        <v>621.82000000000005</v>
      </c>
      <c r="G34" s="45">
        <v>17</v>
      </c>
      <c r="H34" s="113" t="str">
        <f>'Air Rifle Ranking'!J34</f>
        <v>Jeanne Haverhill</v>
      </c>
      <c r="I34" s="113"/>
      <c r="J34" s="67">
        <f>'Air Rifle Ranking'!M34</f>
        <v>625.64</v>
      </c>
      <c r="L34" s="45">
        <v>17</v>
      </c>
      <c r="M34" s="113" t="str">
        <f>'Smallbore Ranking'!C34</f>
        <v>Chance Cover</v>
      </c>
      <c r="N34" s="113"/>
      <c r="O34" s="67">
        <f>'Smallbore Ranking'!F34</f>
        <v>572.33333333333337</v>
      </c>
      <c r="Q34" s="45">
        <v>17</v>
      </c>
      <c r="R34" s="113" t="str">
        <f>'Smallbore Ranking'!J34</f>
        <v>Camryn Camp</v>
      </c>
      <c r="S34" s="113"/>
      <c r="T34" s="67">
        <f>'Smallbore Ranking'!M34</f>
        <v>579.75</v>
      </c>
    </row>
    <row r="35" spans="2:20" x14ac:dyDescent="0.35">
      <c r="B35" s="45">
        <v>18</v>
      </c>
      <c r="C35" s="116" t="str">
        <f>'Air Rifle Ranking'!C35</f>
        <v>Matt Sanchez</v>
      </c>
      <c r="D35" s="117"/>
      <c r="E35" s="67">
        <f>'Air Rifle Ranking'!F35</f>
        <v>621</v>
      </c>
      <c r="G35" s="45">
        <v>18</v>
      </c>
      <c r="H35" s="113" t="str">
        <f>'Air Rifle Ranking'!J35</f>
        <v>Elizabeth Probst</v>
      </c>
      <c r="I35" s="113"/>
      <c r="J35" s="67">
        <f>'Air Rifle Ranking'!M35</f>
        <v>625.34</v>
      </c>
      <c r="L35" s="45">
        <v>18</v>
      </c>
      <c r="M35" s="113" t="str">
        <f>'Smallbore Ranking'!C35</f>
        <v/>
      </c>
      <c r="N35" s="113"/>
      <c r="O35" s="67" t="str">
        <f>'Smallbore Ranking'!F35</f>
        <v/>
      </c>
      <c r="Q35" s="45">
        <v>18</v>
      </c>
      <c r="R35" s="113" t="str">
        <f>'Smallbore Ranking'!J35</f>
        <v>Isabella Baldwin</v>
      </c>
      <c r="S35" s="113"/>
      <c r="T35" s="67">
        <f>'Smallbore Ranking'!M35</f>
        <v>577.25</v>
      </c>
    </row>
    <row r="36" spans="2:20" x14ac:dyDescent="0.35">
      <c r="B36" s="45">
        <v>19</v>
      </c>
      <c r="C36" s="116" t="str">
        <f>'Air Rifle Ranking'!C36</f>
        <v>Dan Schanebrook</v>
      </c>
      <c r="D36" s="117"/>
      <c r="E36" s="67">
        <f>'Air Rifle Ranking'!F36</f>
        <v>620.26</v>
      </c>
      <c r="G36" s="45">
        <v>19</v>
      </c>
      <c r="H36" s="113" t="str">
        <f>'Air Rifle Ranking'!J36</f>
        <v>Alana Kelly</v>
      </c>
      <c r="I36" s="113"/>
      <c r="J36" s="67">
        <f>'Air Rifle Ranking'!M36</f>
        <v>625.08000000000004</v>
      </c>
      <c r="L36" s="45">
        <v>19</v>
      </c>
      <c r="M36" s="113" t="str">
        <f>'Smallbore Ranking'!C36</f>
        <v/>
      </c>
      <c r="N36" s="113"/>
      <c r="O36" s="67" t="str">
        <f>'Smallbore Ranking'!F36</f>
        <v/>
      </c>
      <c r="Q36" s="45">
        <v>19</v>
      </c>
      <c r="R36" s="113" t="str">
        <f>'Smallbore Ranking'!J36</f>
        <v>Elizabeth Schmeltzer</v>
      </c>
      <c r="S36" s="113"/>
      <c r="T36" s="67">
        <f>'Smallbore Ranking'!M36</f>
        <v>571.5</v>
      </c>
    </row>
    <row r="37" spans="2:20" x14ac:dyDescent="0.35">
      <c r="B37" s="45">
        <v>20</v>
      </c>
      <c r="C37" s="116" t="str">
        <f>'Air Rifle Ranking'!C37</f>
        <v>Chance Cover</v>
      </c>
      <c r="D37" s="117"/>
      <c r="E37" s="67">
        <f>'Air Rifle Ranking'!F37</f>
        <v>618.02</v>
      </c>
      <c r="G37" s="45">
        <v>20</v>
      </c>
      <c r="H37" s="113" t="str">
        <f>'Air Rifle Ranking'!J37</f>
        <v>Gracie Dinh</v>
      </c>
      <c r="I37" s="113"/>
      <c r="J37" s="67">
        <f>'Air Rifle Ranking'!M37</f>
        <v>625</v>
      </c>
      <c r="L37" s="45">
        <v>20</v>
      </c>
      <c r="M37" s="113" t="str">
        <f>'Smallbore Ranking'!C37</f>
        <v/>
      </c>
      <c r="N37" s="113"/>
      <c r="O37" s="67" t="str">
        <f>'Smallbore Ranking'!F37</f>
        <v/>
      </c>
      <c r="Q37" s="45">
        <v>20</v>
      </c>
      <c r="R37" s="113" t="str">
        <f>'Smallbore Ranking'!J37</f>
        <v>Danjela De Jesus</v>
      </c>
      <c r="S37" s="113"/>
      <c r="T37" s="67">
        <f>'Smallbore Ranking'!M37</f>
        <v>569</v>
      </c>
    </row>
    <row r="38" spans="2:20" x14ac:dyDescent="0.35">
      <c r="B38" s="45">
        <v>21</v>
      </c>
      <c r="C38" s="116" t="str">
        <f>'Air Rifle Ranking'!C38</f>
        <v>Gavin Perkowski</v>
      </c>
      <c r="D38" s="117"/>
      <c r="E38" s="67">
        <f>'Air Rifle Ranking'!F38</f>
        <v>628.4</v>
      </c>
      <c r="G38" s="45">
        <v>21</v>
      </c>
      <c r="H38" s="113" t="str">
        <f>'Air Rifle Ranking'!J38</f>
        <v>Lily Wytko</v>
      </c>
      <c r="I38" s="113"/>
      <c r="J38" s="67">
        <f>'Air Rifle Ranking'!M38</f>
        <v>624.96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4" t="str">
        <f>'Smallbore Ranking'!J38</f>
        <v>Katlyn Sullivan</v>
      </c>
      <c r="S38" s="114"/>
      <c r="T38" s="68">
        <f>'Smallbore Ranking'!M38</f>
        <v>568</v>
      </c>
    </row>
    <row r="39" spans="2:20" x14ac:dyDescent="0.35">
      <c r="B39" s="45">
        <v>22</v>
      </c>
      <c r="C39" s="116" t="str">
        <f>'Air Rifle Ranking'!C39</f>
        <v>John Blanton</v>
      </c>
      <c r="D39" s="117"/>
      <c r="E39" s="67">
        <f>'Air Rifle Ranking'!F39</f>
        <v>623.6</v>
      </c>
      <c r="G39" s="45">
        <v>22</v>
      </c>
      <c r="H39" s="113" t="str">
        <f>'Air Rifle Ranking'!J39</f>
        <v>Maggie Palfrie</v>
      </c>
      <c r="I39" s="113"/>
      <c r="J39" s="67">
        <f>'Air Rifle Ranking'!M39</f>
        <v>624.48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3" t="str">
        <f>'Smallbore Ranking'!J39</f>
        <v>Katrina Demerle</v>
      </c>
      <c r="S39" s="113"/>
      <c r="T39" s="67">
        <f>'Smallbore Ranking'!M39</f>
        <v>547.5</v>
      </c>
    </row>
    <row r="40" spans="2:20" x14ac:dyDescent="0.35">
      <c r="B40" s="45">
        <v>23</v>
      </c>
      <c r="C40" s="116" t="str">
        <f>'Air Rifle Ranking'!C40</f>
        <v/>
      </c>
      <c r="D40" s="117"/>
      <c r="E40" s="67" t="str">
        <f>'Air Rifle Ranking'!F40</f>
        <v/>
      </c>
      <c r="G40" s="45">
        <v>23</v>
      </c>
      <c r="H40" s="113" t="str">
        <f>'Air Rifle Ranking'!J40</f>
        <v>Camryn Camp</v>
      </c>
      <c r="I40" s="113"/>
      <c r="J40" s="67">
        <f>'Air Rifle Ranking'!M40</f>
        <v>624.3599999999999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/>
      </c>
      <c r="S40" s="113"/>
      <c r="T40" s="67" t="str">
        <f>'Smallbore Ranking'!M40</f>
        <v/>
      </c>
    </row>
    <row r="41" spans="2:20" x14ac:dyDescent="0.35">
      <c r="B41" s="45">
        <v>24</v>
      </c>
      <c r="C41" s="116" t="str">
        <f>'Air Rifle Ranking'!C41</f>
        <v/>
      </c>
      <c r="D41" s="117"/>
      <c r="E41" s="67" t="str">
        <f>'Air Rifle Ranking'!F41</f>
        <v/>
      </c>
      <c r="G41" s="45">
        <v>24</v>
      </c>
      <c r="H41" s="113" t="str">
        <f>'Air Rifle Ranking'!J41</f>
        <v>Katlyn Sullivan</v>
      </c>
      <c r="I41" s="113"/>
      <c r="J41" s="67">
        <f>'Air Rifle Ranking'!M41</f>
        <v>623.72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16" t="str">
        <f>'Air Rifle Ranking'!C42</f>
        <v/>
      </c>
      <c r="D42" s="117"/>
      <c r="E42" s="67" t="str">
        <f>'Air Rifle Ranking'!F42</f>
        <v/>
      </c>
      <c r="G42" s="45">
        <v>25</v>
      </c>
      <c r="H42" s="113" t="str">
        <f>'Air Rifle Ranking'!J42</f>
        <v>Carley Seabrooke</v>
      </c>
      <c r="I42" s="113"/>
      <c r="J42" s="67">
        <f>'Air Rifle Ranking'!M42</f>
        <v>623.45999999999992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16" t="str">
        <f>'Air Rifle Ranking'!C43</f>
        <v/>
      </c>
      <c r="D43" s="117"/>
      <c r="E43" s="67" t="str">
        <f>'Air Rifle Ranking'!F43</f>
        <v/>
      </c>
      <c r="G43" s="45">
        <v>26</v>
      </c>
      <c r="H43" s="113" t="str">
        <f>'Air Rifle Ranking'!J43</f>
        <v>Mikole Hogan</v>
      </c>
      <c r="I43" s="113"/>
      <c r="J43" s="67">
        <f>'Air Rifle Ranking'!M43</f>
        <v>622.58000000000004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ht="15" thickBot="1" x14ac:dyDescent="0.4">
      <c r="B44" s="45">
        <v>27</v>
      </c>
      <c r="C44" s="116" t="str">
        <f>'Air Rifle Ranking'!C44</f>
        <v/>
      </c>
      <c r="D44" s="117"/>
      <c r="E44" s="67" t="str">
        <f>'Air Rifle Ranking'!F44</f>
        <v/>
      </c>
      <c r="G44" s="45">
        <v>27</v>
      </c>
      <c r="H44" s="113" t="str">
        <f>'Air Rifle Ranking'!J44</f>
        <v>Kelsey Dardas</v>
      </c>
      <c r="I44" s="113"/>
      <c r="J44" s="67">
        <f>'Air Rifle Ranking'!M44</f>
        <v>621.98</v>
      </c>
      <c r="L44" s="46">
        <v>27</v>
      </c>
      <c r="M44" s="115" t="str">
        <f>'Smallbore Ranking'!C44</f>
        <v/>
      </c>
      <c r="N44" s="115"/>
      <c r="O44" s="69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16" t="str">
        <f>'Air Rifle Ranking'!C45</f>
        <v/>
      </c>
      <c r="D45" s="117"/>
      <c r="E45" s="67" t="str">
        <f>'Air Rifle Ranking'!F45</f>
        <v/>
      </c>
      <c r="G45" s="45">
        <v>28</v>
      </c>
      <c r="H45" s="113" t="str">
        <f>'Air Rifle Ranking'!J45</f>
        <v>Elisa Boozer</v>
      </c>
      <c r="I45" s="113"/>
      <c r="J45" s="67">
        <f>'Air Rifle Ranking'!M45</f>
        <v>621.4</v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16" t="str">
        <f>'Air Rifle Ranking'!C46</f>
        <v/>
      </c>
      <c r="D46" s="117"/>
      <c r="E46" s="67" t="str">
        <f>'Air Rifle Ranking'!F46</f>
        <v/>
      </c>
      <c r="G46" s="45">
        <v>29</v>
      </c>
      <c r="H46" s="113" t="str">
        <f>'Air Rifle Ranking'!J46</f>
        <v>Addy Burrow</v>
      </c>
      <c r="I46" s="113"/>
      <c r="J46" s="67">
        <f>'Air Rifle Ranking'!M46</f>
        <v>621.16000000000008</v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x14ac:dyDescent="0.35">
      <c r="B47" s="45">
        <v>30</v>
      </c>
      <c r="C47" s="116" t="str">
        <f>'Air Rifle Ranking'!C47</f>
        <v/>
      </c>
      <c r="D47" s="117"/>
      <c r="E47" s="67" t="str">
        <f>'Air Rifle Ranking'!F47</f>
        <v/>
      </c>
      <c r="G47" s="45">
        <v>30</v>
      </c>
      <c r="H47" s="113" t="str">
        <f>'Air Rifle Ranking'!J47</f>
        <v>Devin Wagner</v>
      </c>
      <c r="I47" s="113"/>
      <c r="J47" s="67">
        <f>'Air Rifle Ranking'!M47</f>
        <v>620.88</v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16" t="str">
        <f>'Air Rifle Ranking'!C48</f>
        <v/>
      </c>
      <c r="D48" s="117"/>
      <c r="E48" s="67" t="str">
        <f>'Air Rifle Ranking'!F48</f>
        <v/>
      </c>
      <c r="G48" s="45">
        <v>31</v>
      </c>
      <c r="H48" s="113" t="str">
        <f>'Air Rifle Ranking'!J48</f>
        <v>Alexa Bodrogi</v>
      </c>
      <c r="I48" s="113"/>
      <c r="J48" s="67">
        <f>'Air Rifle Ranking'!M48</f>
        <v>619.93999999999994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16" t="str">
        <f>'Air Rifle Ranking'!C49</f>
        <v/>
      </c>
      <c r="D49" s="117"/>
      <c r="E49" s="67" t="str">
        <f>'Air Rifle Ranking'!F49</f>
        <v/>
      </c>
      <c r="G49" s="45">
        <v>32</v>
      </c>
      <c r="H49" s="113" t="str">
        <f>'Air Rifle Ranking'!J49</f>
        <v>Emma Rhode</v>
      </c>
      <c r="I49" s="113"/>
      <c r="J49" s="67">
        <f>'Air Rifle Ranking'!M49</f>
        <v>627.72499999999991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16" t="str">
        <f>'Air Rifle Ranking'!C50</f>
        <v/>
      </c>
      <c r="D50" s="117"/>
      <c r="E50" s="67" t="str">
        <f>'Air Rifle Ranking'!F50</f>
        <v/>
      </c>
      <c r="G50" s="45">
        <v>33</v>
      </c>
      <c r="H50" s="113" t="str">
        <f>'Air Rifle Ranking'!J50</f>
        <v>Regan Diamond</v>
      </c>
      <c r="I50" s="113"/>
      <c r="J50" s="67">
        <f>'Air Rifle Ranking'!M50</f>
        <v>621.79999999999995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16" t="str">
        <f>'Air Rifle Ranking'!C51</f>
        <v/>
      </c>
      <c r="D51" s="117"/>
      <c r="E51" s="67" t="str">
        <f>'Air Rifle Ranking'!F51</f>
        <v/>
      </c>
      <c r="G51" s="45">
        <v>34</v>
      </c>
      <c r="H51" s="113" t="str">
        <f>'Air Rifle Ranking'!J51</f>
        <v>Rylie Passmore</v>
      </c>
      <c r="I51" s="113"/>
      <c r="J51" s="67">
        <f>'Air Rifle Ranking'!M51</f>
        <v>620.25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16" t="str">
        <f>'Air Rifle Ranking'!C52</f>
        <v/>
      </c>
      <c r="D52" s="117"/>
      <c r="E52" s="67" t="str">
        <f>'Air Rifle Ranking'!F52</f>
        <v/>
      </c>
      <c r="G52" s="45">
        <v>35</v>
      </c>
      <c r="H52" s="113" t="str">
        <f>'Air Rifle Ranking'!J52</f>
        <v>Sophia Cruz</v>
      </c>
      <c r="I52" s="113"/>
      <c r="J52" s="67">
        <f>'Air Rifle Ranking'!M52</f>
        <v>617.6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ht="15" thickBot="1" x14ac:dyDescent="0.4">
      <c r="B53" s="46">
        <v>36</v>
      </c>
      <c r="C53" s="139" t="str">
        <f>'Air Rifle Ranking'!C53</f>
        <v/>
      </c>
      <c r="D53" s="140"/>
      <c r="E53" s="69" t="str">
        <f>'Air Rifle Ranking'!F53</f>
        <v/>
      </c>
      <c r="G53" s="45">
        <v>36</v>
      </c>
      <c r="H53" s="113" t="str">
        <f>'Air Rifle Ranking'!J53</f>
        <v>Danjela DeJesus</v>
      </c>
      <c r="I53" s="113"/>
      <c r="J53" s="67">
        <f>'Air Rifle Ranking'!M53</f>
        <v>625.26666666666665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G54" s="45">
        <v>37</v>
      </c>
      <c r="H54" s="113" t="str">
        <f>'Air Rifle Ranking'!J54</f>
        <v>Anne White</v>
      </c>
      <c r="I54" s="113"/>
      <c r="J54" s="67">
        <f>'Air Rifle Ranking'!M54</f>
        <v>625.79999999999995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G55" s="45">
        <v>38</v>
      </c>
      <c r="H55" s="113" t="str">
        <f>'Air Rifle Ranking'!J55</f>
        <v>Caroline Martin</v>
      </c>
      <c r="I55" s="113"/>
      <c r="J55" s="67">
        <f>'Air Rifle Ranking'!M55</f>
        <v>619.75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G56" s="45">
        <v>39</v>
      </c>
      <c r="H56" s="113" t="str">
        <f>'Air Rifle Ranking'!J56</f>
        <v>Hailey Singleton</v>
      </c>
      <c r="I56" s="113"/>
      <c r="J56" s="67">
        <f>'Air Rifle Ranking'!M56</f>
        <v>616.95000000000005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x14ac:dyDescent="0.35">
      <c r="G57" s="45">
        <v>40</v>
      </c>
      <c r="H57" s="113" t="str">
        <f>'Air Rifle Ranking'!J57</f>
        <v>Victoria Leppert</v>
      </c>
      <c r="I57" s="113"/>
      <c r="J57" s="67">
        <f>'Air Rifle Ranking'!M57</f>
        <v>628.79999999999995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Rachael Charles</v>
      </c>
      <c r="I58" s="113"/>
      <c r="J58" s="67">
        <f>'Air Rifle Ranking'!M58</f>
        <v>627.70000000000005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Lauren Hurley</v>
      </c>
      <c r="I59" s="113"/>
      <c r="J59" s="67">
        <f>'Air Rifle Ranking'!M59</f>
        <v>627.4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Natalie Perrin</v>
      </c>
      <c r="I60" s="113"/>
      <c r="J60" s="67">
        <f>'Air Rifle Ranking'!M60</f>
        <v>626.5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>Gabrielle Ayers</v>
      </c>
      <c r="I61" s="113"/>
      <c r="J61" s="67">
        <f>'Air Rifle Ranking'!M61</f>
        <v>625.20000000000005</v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4" t="str">
        <f>'Smallbore Ranking'!J69</f>
        <v/>
      </c>
      <c r="S69" s="114"/>
      <c r="T69" s="68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37"/>
      <c r="S70" s="138"/>
      <c r="T70" s="95"/>
    </row>
    <row r="71" spans="7:20" ht="15" thickBot="1" x14ac:dyDescent="0.4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5"/>
      <c r="S71" s="136"/>
      <c r="T71" s="96"/>
    </row>
    <row r="72" spans="7:20" x14ac:dyDescent="0.35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15" t="str">
        <f>'Air Rifle Ranking'!J80</f>
        <v/>
      </c>
      <c r="I80" s="115"/>
      <c r="J80" s="69" t="str">
        <f>'Air Rifle Ranking'!M80</f>
        <v/>
      </c>
    </row>
  </sheetData>
  <mergeCells count="192"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  <mergeCell ref="C47:D47"/>
    <mergeCell ref="M43:N43"/>
    <mergeCell ref="R71:S71"/>
    <mergeCell ref="H77:I77"/>
    <mergeCell ref="H78:I78"/>
    <mergeCell ref="H79:I79"/>
    <mergeCell ref="H80:I80"/>
    <mergeCell ref="M35:N35"/>
    <mergeCell ref="M36:N36"/>
    <mergeCell ref="M37:N37"/>
    <mergeCell ref="M38:N38"/>
    <mergeCell ref="R70:S70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H36:I36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4:D34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3:S33"/>
    <mergeCell ref="R65:S65"/>
    <mergeCell ref="R66:S66"/>
    <mergeCell ref="R63:S63"/>
    <mergeCell ref="R64:S64"/>
    <mergeCell ref="R56:S56"/>
    <mergeCell ref="R57:S57"/>
    <mergeCell ref="R58:S58"/>
    <mergeCell ref="R59:S59"/>
    <mergeCell ref="R60:S60"/>
    <mergeCell ref="R61:S61"/>
    <mergeCell ref="R62:S62"/>
    <mergeCell ref="R38:S38"/>
    <mergeCell ref="R34:S34"/>
    <mergeCell ref="R35:S35"/>
    <mergeCell ref="R36:S36"/>
    <mergeCell ref="R37:S37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46:D46"/>
    <mergeCell ref="R67:S67"/>
    <mergeCell ref="R68:S68"/>
    <mergeCell ref="R69:S69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34 R35:T69 Q35:Q71 R70:R71 T70:T71">
    <cfRule type="expression" dxfId="4" priority="1019" stopIfTrue="1">
      <formula>$T18=""</formula>
    </cfRule>
    <cfRule type="expression" dxfId="1" priority="1022" stopIfTrue="1">
      <formula>$T18&gt;=$S$11</formula>
    </cfRule>
    <cfRule type="expression" dxfId="0" priority="1023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1020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1021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Q18:T34 R35:T69 Q35:Q71 R70:R71 T70:T71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2025-10-13T16:44:22Z</dcterms:modified>
</cp:coreProperties>
</file>